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140" tabRatio="500" activeTab="1"/>
  </bookViews>
  <sheets>
    <sheet name="Prehlad" sheetId="3" r:id="rId1"/>
    <sheet name="Figury" sheetId="4" r:id="rId2"/>
    <sheet name="Rekapitulacia" sheetId="5" r:id="rId3"/>
    <sheet name="Kryci list" sheetId="6" r:id="rId4"/>
    <sheet name="Legenda" sheetId="8" r:id="rId5"/>
  </sheets>
  <definedNames>
    <definedName name="_xlnm._FilterDatabase">#REF!</definedName>
    <definedName name="fakt1R">#REF!</definedName>
    <definedName name="_xlnm.Print_Titles" localSheetId="1">Figury!$8:$10</definedName>
    <definedName name="_xlnm.Print_Titles" localSheetId="0">Prehlad!$8:$10</definedName>
    <definedName name="_xlnm.Print_Titles" localSheetId="2">Rekapitulacia!$8:$10</definedName>
    <definedName name="_xlnm.Print_Area" localSheetId="1">Figury!$A:$D</definedName>
    <definedName name="_xlnm.Print_Area" localSheetId="3">'Kryci list'!$A:$M</definedName>
    <definedName name="_xlnm.Print_Area" localSheetId="4">Legenda!$A$1:$D$65</definedName>
    <definedName name="_xlnm.Print_Area" localSheetId="0">Prehlad!$A:$AH</definedName>
    <definedName name="_xlnm.Print_Area" localSheetId="2">Rekapitulacia!$A:$G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3"/>
  <c r="E86"/>
  <c r="W84"/>
  <c r="G20" i="5" s="1"/>
  <c r="E84" i="3"/>
  <c r="N83"/>
  <c r="L83"/>
  <c r="N81"/>
  <c r="N84" s="1"/>
  <c r="F20" i="5" s="1"/>
  <c r="L81" i="3"/>
  <c r="L84" s="1"/>
  <c r="E20" i="5" s="1"/>
  <c r="W78" i="3"/>
  <c r="G19" i="5" s="1"/>
  <c r="E78" i="3"/>
  <c r="N76"/>
  <c r="L76"/>
  <c r="N75"/>
  <c r="L75"/>
  <c r="N74"/>
  <c r="N78" s="1"/>
  <c r="L74"/>
  <c r="L78" s="1"/>
  <c r="E70"/>
  <c r="W68"/>
  <c r="G16" i="5" s="1"/>
  <c r="E68" i="3"/>
  <c r="N67"/>
  <c r="L67"/>
  <c r="N66"/>
  <c r="L66"/>
  <c r="N65"/>
  <c r="L65"/>
  <c r="N64"/>
  <c r="L64"/>
  <c r="N63"/>
  <c r="L63"/>
  <c r="N62"/>
  <c r="L62"/>
  <c r="N61"/>
  <c r="L61"/>
  <c r="N60"/>
  <c r="L60"/>
  <c r="N58"/>
  <c r="L58"/>
  <c r="N57"/>
  <c r="N68" s="1"/>
  <c r="F16" i="5" s="1"/>
  <c r="L57" i="3"/>
  <c r="L68" s="1"/>
  <c r="E16" i="5" s="1"/>
  <c r="G15"/>
  <c r="W54" i="3"/>
  <c r="E54"/>
  <c r="N53"/>
  <c r="L53"/>
  <c r="N52"/>
  <c r="N54" s="1"/>
  <c r="F15" i="5" s="1"/>
  <c r="L52" i="3"/>
  <c r="L54" s="1"/>
  <c r="E15" i="5" s="1"/>
  <c r="W49" i="3"/>
  <c r="G14" i="5" s="1"/>
  <c r="E49" i="3"/>
  <c r="N48"/>
  <c r="L48"/>
  <c r="N46"/>
  <c r="L46"/>
  <c r="N44"/>
  <c r="L44"/>
  <c r="N42"/>
  <c r="L42"/>
  <c r="N41"/>
  <c r="L41"/>
  <c r="N39"/>
  <c r="N49" s="1"/>
  <c r="F14" i="5" s="1"/>
  <c r="L39" i="3"/>
  <c r="L49" s="1"/>
  <c r="E14" i="5" s="1"/>
  <c r="G13"/>
  <c r="W36" i="3"/>
  <c r="E36"/>
  <c r="L36"/>
  <c r="E13" i="5" s="1"/>
  <c r="N35" i="3"/>
  <c r="N36" s="1"/>
  <c r="F13" i="5" s="1"/>
  <c r="L35" i="3"/>
  <c r="W32"/>
  <c r="W70" s="1"/>
  <c r="E32"/>
  <c r="N31"/>
  <c r="L31"/>
  <c r="N30"/>
  <c r="L30"/>
  <c r="N28"/>
  <c r="L28"/>
  <c r="N25"/>
  <c r="L25"/>
  <c r="N22"/>
  <c r="L22"/>
  <c r="N21"/>
  <c r="L21"/>
  <c r="N20"/>
  <c r="L20"/>
  <c r="N18"/>
  <c r="L18"/>
  <c r="N17"/>
  <c r="L17"/>
  <c r="N16"/>
  <c r="N32" s="1"/>
  <c r="L16"/>
  <c r="N14"/>
  <c r="L14"/>
  <c r="L32" s="1"/>
  <c r="I9" i="6"/>
  <c r="F9"/>
  <c r="I8"/>
  <c r="F8"/>
  <c r="B8" i="5"/>
  <c r="D8" i="3"/>
  <c r="G17" i="5" l="1"/>
  <c r="N86" i="3"/>
  <c r="F21" i="5" s="1"/>
  <c r="F19"/>
  <c r="L86" i="3"/>
  <c r="E21" i="5" s="1"/>
  <c r="E19"/>
  <c r="F12"/>
  <c r="N70" i="3"/>
  <c r="L70"/>
  <c r="E12" i="5"/>
  <c r="G12"/>
  <c r="W86" i="3"/>
  <c r="G21" i="5" s="1"/>
  <c r="N88" i="3" l="1"/>
  <c r="F24" i="5" s="1"/>
  <c r="F17"/>
  <c r="W88" i="3"/>
  <c r="G24" i="5" s="1"/>
  <c r="E17"/>
  <c r="L88" i="3"/>
  <c r="E24" i="5" s="1"/>
</calcChain>
</file>

<file path=xl/sharedStrings.xml><?xml version="1.0" encoding="utf-8"?>
<sst xmlns="http://schemas.openxmlformats.org/spreadsheetml/2006/main" count="821" uniqueCount="378">
  <si>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</si>
  <si>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</si>
  <si>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</si>
  <si>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</si>
  <si>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</si>
  <si>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</si>
  <si>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</si>
  <si>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</si>
  <si>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</si>
  <si>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</si>
  <si>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</si>
  <si>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</si>
  <si>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</si>
  <si>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</si>
  <si>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</si>
  <si>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</si>
  <si>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</si>
  <si>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</si>
  <si>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</si>
  <si>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</si>
  <si>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</si>
  <si>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</si>
  <si>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</si>
  <si>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</si>
  <si>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</si>
  <si>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</si>
  <si>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</si>
  <si>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</si>
  <si>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</si>
  <si>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</si>
  <si>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</si>
  <si>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</si>
  <si>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</si>
  <si>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</si>
  <si>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</si>
  <si>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</si>
  <si>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</si>
  <si>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</si>
  <si>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</si>
  <si>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</si>
  <si>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</si>
  <si>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</si>
  <si>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</si>
  <si>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</si>
  <si>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</si>
  <si>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</si>
  <si>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</si>
  <si>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</si>
  <si>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</si>
  <si>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</si>
  <si>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</si>
  <si>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</si>
  <si>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</si>
  <si>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</si>
  <si>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</si>
  <si>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</si>
  <si>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</si>
  <si>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</si>
  <si>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</si>
  <si>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</si>
  <si>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</si>
  <si>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</si>
  <si>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</si>
  <si>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</si>
  <si>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</si>
  <si>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</si>
  <si>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</si>
  <si>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</si>
  <si>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</si>
  <si>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</si>
  <si>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</si>
  <si>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</si>
  <si>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</si>
  <si>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</si>
  <si>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</si>
  <si>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</si>
  <si>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</si>
  <si>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</si>
  <si>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</si>
  <si>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</si>
  <si>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</si>
  <si>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</si>
  <si>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</si>
  <si>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</si>
  <si>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</si>
  <si>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</si>
  <si>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</si>
  <si>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</si>
  <si>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</si>
  <si>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</si>
  <si>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</si>
  <si>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</si>
  <si>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</si>
  <si>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</si>
  <si>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</si>
  <si>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</si>
  <si>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</si>
  <si>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</si>
  <si>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</si>
  <si>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</si>
  <si>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</si>
  <si>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</si>
  <si>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</si>
  <si>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</si>
  <si>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</si>
  <si>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</si>
  <si>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</si>
  <si>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</si>
  <si>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</si>
  <si>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</si>
  <si>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</si>
  <si>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</si>
  <si>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</si>
  <si>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</si>
  <si>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</si>
  <si>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</si>
  <si>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</si>
  <si>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</si>
  <si>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</si>
  <si>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</si>
  <si>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</si>
  <si>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</si>
  <si>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</si>
  <si>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</si>
  <si>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</si>
  <si>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</si>
  <si>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</si>
  <si>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</si>
  <si>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</si>
  <si>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</si>
  <si>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</si>
  <si>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</si>
  <si>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</si>
  <si>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</si>
  <si>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</si>
  <si>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</si>
  <si>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</si>
  <si>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</si>
  <si>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</si>
  <si>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</si>
  <si>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</si>
  <si>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</si>
  <si>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</si>
  <si>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</si>
  <si>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</si>
  <si>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</si>
  <si>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</si>
  <si>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</si>
  <si>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</si>
  <si>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</si>
  <si>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</si>
  <si>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</si>
  <si>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</si>
  <si>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</si>
  <si>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</si>
  <si>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</si>
  <si>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</si>
  <si>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</si>
  <si>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</si>
  <si>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</si>
  <si>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</si>
  <si>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</si>
  <si>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</si>
  <si>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</si>
  <si>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</si>
  <si>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</si>
  <si>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</si>
  <si>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</si>
  <si>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</si>
  <si>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</si>
  <si>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</si>
  <si>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</si>
  <si>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</si>
  <si>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</si>
  <si>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</si>
  <si>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</si>
  <si>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</si>
  <si>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</si>
  <si>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</si>
  <si>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</si>
  <si>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</si>
  <si>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Odberateľ: Obec Muranská Dlhá Lúka </t>
  </si>
  <si>
    <t xml:space="preserve">Spracoval:                                         </t>
  </si>
  <si>
    <t xml:space="preserve">JKSO : </t>
  </si>
  <si>
    <t>Dátum: 25.11.2020</t>
  </si>
  <si>
    <t>Stavba : Oprava mosta - Muránska Dlhá Lúka</t>
  </si>
  <si>
    <t>Ing. Lengyelová Jolana</t>
  </si>
  <si>
    <t xml:space="preserve"> Ing. Lengyelová Jolana</t>
  </si>
  <si>
    <t xml:space="preserve"> Stavba : Oprava mosta - Muránska Dlhá Lúka</t>
  </si>
  <si>
    <t>JKSO :</t>
  </si>
  <si>
    <t>25.11.2020</t>
  </si>
  <si>
    <t xml:space="preserve">Obec Muranská Dlhá Lúka 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</si>
  <si>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</si>
  <si>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</si>
  <si>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</si>
  <si>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</si>
  <si>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</si>
  <si>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</si>
  <si>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</si>
  <si>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</si>
  <si>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</si>
  <si>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</si>
  <si>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</si>
  <si>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</si>
  <si>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</si>
  <si>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</si>
  <si>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</si>
  <si>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</si>
  <si>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</si>
  <si>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2 - ZÁKLADY</t>
  </si>
  <si>
    <t>002</t>
  </si>
  <si>
    <t>216903121</t>
  </si>
  <si>
    <t>Otrieskanie líca pieskom</t>
  </si>
  <si>
    <t>m2</t>
  </si>
  <si>
    <t xml:space="preserve">                    </t>
  </si>
  <si>
    <t>21690-3121</t>
  </si>
  <si>
    <t>45.25.21</t>
  </si>
  <si>
    <t>EK</t>
  </si>
  <si>
    <t>S</t>
  </si>
  <si>
    <t>9,6*4+0,5*9,6+0,5*9,1 =   47,750</t>
  </si>
  <si>
    <t>216904113</t>
  </si>
  <si>
    <t>Očistenie líca  tlakovou vodou -navlhčenie povrchu</t>
  </si>
  <si>
    <t>21690-4113</t>
  </si>
  <si>
    <t>216904391</t>
  </si>
  <si>
    <t>Príplatok za ručné dočistenie oceľ. kefou</t>
  </si>
  <si>
    <t>21690-4391</t>
  </si>
  <si>
    <t>015</t>
  </si>
  <si>
    <t>273326232</t>
  </si>
  <si>
    <t>Základové dosky zo železobet. pre prostredie s mrazovými cyklami tr. C 25/30 XF 3</t>
  </si>
  <si>
    <t>m3</t>
  </si>
  <si>
    <t>27332-6232</t>
  </si>
  <si>
    <t>45.25.31</t>
  </si>
  <si>
    <t>0,15*9,6*4 =   5,760</t>
  </si>
  <si>
    <t>011</t>
  </si>
  <si>
    <t>273361821</t>
  </si>
  <si>
    <t>Výstuž základových dosiek BSt 500 (10505)</t>
  </si>
  <si>
    <t>t</t>
  </si>
  <si>
    <t>27336-1821</t>
  </si>
  <si>
    <t>45.25.32</t>
  </si>
  <si>
    <t>289475211</t>
  </si>
  <si>
    <t>Torkretový plášť hr. do 30 mm</t>
  </si>
  <si>
    <t>28947-5211</t>
  </si>
  <si>
    <t>MAT</t>
  </si>
  <si>
    <t>5859B2401</t>
  </si>
  <si>
    <t>Ochrana proti korózii adhézny mostík Asocret KS/HB bal.25kg</t>
  </si>
  <si>
    <t>kg</t>
  </si>
  <si>
    <t xml:space="preserve">  .  .  </t>
  </si>
  <si>
    <t>EZ</t>
  </si>
  <si>
    <t>47,75*2 =   95,500</t>
  </si>
  <si>
    <t>*ochrana výstuže</t>
  </si>
  <si>
    <t>5859B2402</t>
  </si>
  <si>
    <t>Malta opravná na betón Acocret BIS 5/40 bal.25kg</t>
  </si>
  <si>
    <t>1,8*20*47,75 =   1719,000</t>
  </si>
  <si>
    <t>*predpokl. oprava 20mm</t>
  </si>
  <si>
    <t>5859B2403</t>
  </si>
  <si>
    <t>Malta stierková reprofilačná Acocret BIS 1/6 bal.25kg</t>
  </si>
  <si>
    <t>1,6*6*47,75 =   458,400</t>
  </si>
  <si>
    <t>289903121</t>
  </si>
  <si>
    <t>Vysekanie spoj. hmoty zo škár hl. nad 3 cm z lom. kameňa hrubého</t>
  </si>
  <si>
    <t>28990-3121</t>
  </si>
  <si>
    <t>289905214</t>
  </si>
  <si>
    <t>Úprava škár pre škárov. muriva z lom. kameňa hrub. zdrsnením</t>
  </si>
  <si>
    <t>28990-5214</t>
  </si>
  <si>
    <t xml:space="preserve">2 - ZÁKLADY  spolu: </t>
  </si>
  <si>
    <t>3 - ZVISLÉ A KOMPLETNÉ KONŠTRUKCIE</t>
  </si>
  <si>
    <t>321</t>
  </si>
  <si>
    <t>327213222</t>
  </si>
  <si>
    <t>Murivo oporných múrov nadzákladové z lomového kameňa, rubové bez zatretia škár MC 10</t>
  </si>
  <si>
    <t>32721-3222</t>
  </si>
  <si>
    <t>45.25.50</t>
  </si>
  <si>
    <t xml:space="preserve">3 - ZVISLÉ A KOMPLETNÉ KONŠTRUKCIE  spolu: </t>
  </si>
  <si>
    <t>4 - VODOROVNÉ KONŠTRUKCIE</t>
  </si>
  <si>
    <t>411354177</t>
  </si>
  <si>
    <t>Podperná konštr. stropov pre zaťaženie do 30 kPa zhotovenie</t>
  </si>
  <si>
    <t>41135-4177</t>
  </si>
  <si>
    <t>9,6*4 =   38,400</t>
  </si>
  <si>
    <t>411354178</t>
  </si>
  <si>
    <t>Podperná konštr. stropov pre zaťaženie do 30 kPa odstránenie</t>
  </si>
  <si>
    <t>41135-4178</t>
  </si>
  <si>
    <t>411354191</t>
  </si>
  <si>
    <t>Montáž podper. konštrukcie , výška do 20 m, jedn. pôdorys</t>
  </si>
  <si>
    <t>41135-4191</t>
  </si>
  <si>
    <t>2,7*9,6*4 =   103,680</t>
  </si>
  <si>
    <t>411354192</t>
  </si>
  <si>
    <t>Prenájom podper. konštrukcie , výška do 20 m, jedn. pôdorys, do 18 kN/m2, deň</t>
  </si>
  <si>
    <t>41135-4192</t>
  </si>
  <si>
    <t>103,68*30 =   3110,400</t>
  </si>
  <si>
    <t>211</t>
  </si>
  <si>
    <t>423352131</t>
  </si>
  <si>
    <t>Debnenie boku mostovky výšky do 350 mm, zhotovenie</t>
  </si>
  <si>
    <t>42335-2131</t>
  </si>
  <si>
    <t>45.21.21</t>
  </si>
  <si>
    <t>0,25*9,6+0,25*9,1 =   4,675</t>
  </si>
  <si>
    <t>423352221</t>
  </si>
  <si>
    <t>Debnenie vonk. bokov premennej výšky, odstránenie</t>
  </si>
  <si>
    <t>42335-2221</t>
  </si>
  <si>
    <t xml:space="preserve">4 - VODOROVNÉ KONŠTRUKCIE  spolu: </t>
  </si>
  <si>
    <t>6 - ÚPRAVY POVRCHOV, PODLAHY, VÝPLNE</t>
  </si>
  <si>
    <t>312</t>
  </si>
  <si>
    <t>622453111</t>
  </si>
  <si>
    <t>Zatretie rubu stien z lomového kameňa maltou cementovou MC 100-výplň škár</t>
  </si>
  <si>
    <t>62245-3111</t>
  </si>
  <si>
    <t>45.41.10</t>
  </si>
  <si>
    <t>627474111</t>
  </si>
  <si>
    <t>Ochrana výstuže stien a podhľadu zo sanačných mált 1 vrstva hr. 1 mm</t>
  </si>
  <si>
    <t>62747-4111</t>
  </si>
  <si>
    <t xml:space="preserve">6 - ÚPRAVY POVRCHOV, PODLAHY, VÝPLNE  spolu: </t>
  </si>
  <si>
    <t>9 - OSTATNÉ KONŠTRUKCIE A PRÁCE</t>
  </si>
  <si>
    <t>9539482010</t>
  </si>
  <si>
    <t>Kotvy chemickým tmelom M 16 hl 200 mm do betónu, ŽB alebo kameňa s vyvŕtaním otvoru</t>
  </si>
  <si>
    <t>kus</t>
  </si>
  <si>
    <t>95394-82010</t>
  </si>
  <si>
    <t>013</t>
  </si>
  <si>
    <t>965043441</t>
  </si>
  <si>
    <t>Búranie bet. podkladu s poterom hr. do 15 cm nad 4 m2</t>
  </si>
  <si>
    <t>96504-3441</t>
  </si>
  <si>
    <t>45.11.11</t>
  </si>
  <si>
    <t>967052021</t>
  </si>
  <si>
    <t>Úprava plôch betónovej konštrukcie zdrsnením kladivami</t>
  </si>
  <si>
    <t>96705-2021</t>
  </si>
  <si>
    <t>978021191</t>
  </si>
  <si>
    <t>Otlčenie  omietok stien cementových do 100 %</t>
  </si>
  <si>
    <t>97802-1191</t>
  </si>
  <si>
    <t>979011111</t>
  </si>
  <si>
    <t>Zvislá doprava sute a vybúr. hmôt za prvé podlažie</t>
  </si>
  <si>
    <t>97901-1111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</si>
  <si>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</si>
  <si>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</si>
  <si>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</si>
  <si>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</si>
  <si>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</si>
  <si>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</si>
  <si>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</si>
  <si>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</si>
  <si>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</si>
  <si>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</si>
  <si>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</si>
  <si>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</si>
  <si>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272</t>
  </si>
  <si>
    <t>979131410</t>
  </si>
  <si>
    <t>Poplatok za ulož.a znešk.stav.sute na urč.sklád. -z demol.vozoviek "O"-ost.odpad</t>
  </si>
  <si>
    <t>97913-1410</t>
  </si>
  <si>
    <t xml:space="preserve">9 - OSTATNÉ KONŠTRUKCIE A PRÁCE  spolu: </t>
  </si>
  <si>
    <t xml:space="preserve">PRÁCE A DODÁVKY HSV  spolu: </t>
  </si>
  <si>
    <t>PRÁCE A DODÁVKY PSV</t>
  </si>
  <si>
    <t>767 - Konštrukcie doplnk. kovové stavebné</t>
  </si>
  <si>
    <t>767</t>
  </si>
  <si>
    <t>767995104</t>
  </si>
  <si>
    <t>Montáž atypických stavebných doplnk. konštrukcií do 50 kg</t>
  </si>
  <si>
    <t>I</t>
  </si>
  <si>
    <t>76799-5104</t>
  </si>
  <si>
    <t>45.42.12</t>
  </si>
  <si>
    <t>IK</t>
  </si>
  <si>
    <t>5530001140113</t>
  </si>
  <si>
    <t>zábradlie včít. kotvenia</t>
  </si>
  <si>
    <t>m</t>
  </si>
  <si>
    <t>28.11.23</t>
  </si>
  <si>
    <t>IZ</t>
  </si>
  <si>
    <t>767996801</t>
  </si>
  <si>
    <t>Demontáž ostatných doplnkov, do 50 kg</t>
  </si>
  <si>
    <t>76799-6801</t>
  </si>
  <si>
    <t>45,96*8+54,31*2 =   476,300</t>
  </si>
  <si>
    <t xml:space="preserve">767 - Konštrukcie doplnk. kovové stavebné  spolu: </t>
  </si>
  <si>
    <t>783 - Nátery</t>
  </si>
  <si>
    <t>783</t>
  </si>
  <si>
    <t>783225400</t>
  </si>
  <si>
    <t>Nátery kov. stav. dopl. konšt. synt. dvojn.+1x email s tmel</t>
  </si>
  <si>
    <t>78322-5400</t>
  </si>
  <si>
    <t>45.44.21</t>
  </si>
  <si>
    <t>1,1*9*2*2 =   39,600</t>
  </si>
  <si>
    <t>783226100</t>
  </si>
  <si>
    <t>Nátery kov. stav. doplnk. konštr. syntet. základné</t>
  </si>
  <si>
    <t>78322-6100</t>
  </si>
  <si>
    <t xml:space="preserve">783 - Nátery  spolu: </t>
  </si>
  <si>
    <t xml:space="preserve">PRÁCE A DODÁVKY PSV  spolu: </t>
  </si>
  <si>
    <t>Za rozpočet celkom</t>
  </si>
  <si>
    <t>Figura</t>
  </si>
  <si>
    <t>Výkaz výmer</t>
  </si>
</sst>
</file>

<file path=xl/styles.xml><?xml version="1.0" encoding="utf-8"?>
<styleSheet xmlns="http://schemas.openxmlformats.org/spreadsheetml/2006/main">
  <numFmts count="10">
    <numFmt numFmtId="164" formatCode="0.00\ %"/>
    <numFmt numFmtId="165" formatCode="#,##0&quot; Sk&quot;;[Red]\-#,##0&quot; Sk&quot;"/>
    <numFmt numFmtId="166" formatCode="#,##0.0"/>
    <numFmt numFmtId="167" formatCode="#,##0.0000"/>
    <numFmt numFmtId="168" formatCode="_-* #,##0&quot; Sk&quot;_-;\-* #,##0&quot; Sk&quot;_-;_-* &quot;- Sk&quot;_-;_-@_-"/>
    <numFmt numFmtId="169" formatCode="#,##0\ _S_k"/>
    <numFmt numFmtId="170" formatCode="#,##0&quot; Sk&quot;"/>
    <numFmt numFmtId="171" formatCode="#,##0.00000"/>
    <numFmt numFmtId="172" formatCode="#,##0.000"/>
    <numFmt numFmtId="173" formatCode="#,##0\ "/>
  </numFmts>
  <fonts count="24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6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1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68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5" fontId="16" fillId="0" borderId="65"/>
    <xf numFmtId="0" fontId="14" fillId="8" borderId="0" applyBorder="0" applyProtection="0"/>
    <xf numFmtId="0" fontId="14" fillId="7" borderId="0" applyBorder="0" applyProtection="0"/>
    <xf numFmtId="0" fontId="21" fillId="0" borderId="65"/>
    <xf numFmtId="0" fontId="16" fillId="0" borderId="65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66" applyProtection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33">
      <alignment vertical="center"/>
    </xf>
  </cellStyleXfs>
  <cellXfs count="194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8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18" xfId="1" applyFont="1" applyBorder="1" applyAlignment="1">
      <alignment horizontal="right" vertical="center"/>
    </xf>
    <xf numFmtId="0" fontId="8" fillId="0" borderId="19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20" xfId="1" applyFont="1" applyBorder="1" applyAlignment="1">
      <alignment horizontal="right" vertical="center"/>
    </xf>
    <xf numFmtId="0" fontId="8" fillId="0" borderId="21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8" fillId="0" borderId="22" xfId="1" applyFont="1" applyBorder="1" applyAlignment="1">
      <alignment horizontal="right" vertical="center"/>
    </xf>
    <xf numFmtId="49" fontId="8" fillId="0" borderId="18" xfId="1" applyNumberFormat="1" applyFont="1" applyBorder="1" applyAlignment="1">
      <alignment horizontal="right" vertical="center"/>
    </xf>
    <xf numFmtId="49" fontId="8" fillId="0" borderId="20" xfId="1" applyNumberFormat="1" applyFont="1" applyBorder="1" applyAlignment="1">
      <alignment horizontal="right" vertical="center"/>
    </xf>
    <xf numFmtId="49" fontId="8" fillId="0" borderId="22" xfId="1" applyNumberFormat="1" applyFont="1" applyBorder="1" applyAlignment="1">
      <alignment horizontal="right" vertical="center"/>
    </xf>
    <xf numFmtId="0" fontId="8" fillId="0" borderId="17" xfId="1" applyFont="1" applyBorder="1" applyAlignment="1">
      <alignment horizontal="right" vertical="center"/>
    </xf>
    <xf numFmtId="0" fontId="8" fillId="0" borderId="18" xfId="1" applyFont="1" applyBorder="1" applyAlignment="1">
      <alignment vertical="center"/>
    </xf>
    <xf numFmtId="169" fontId="8" fillId="0" borderId="18" xfId="1" applyNumberFormat="1" applyFont="1" applyBorder="1" applyAlignment="1">
      <alignment horizontal="left" vertical="center"/>
    </xf>
    <xf numFmtId="170" fontId="8" fillId="0" borderId="18" xfId="1" applyNumberFormat="1" applyFont="1" applyBorder="1" applyAlignment="1">
      <alignment horizontal="right" vertical="center"/>
    </xf>
    <xf numFmtId="3" fontId="8" fillId="0" borderId="23" xfId="1" applyNumberFormat="1" applyFont="1" applyBorder="1" applyAlignment="1">
      <alignment horizontal="right" vertical="center"/>
    </xf>
    <xf numFmtId="0" fontId="8" fillId="0" borderId="24" xfId="1" applyFont="1" applyBorder="1" applyAlignment="1">
      <alignment horizontal="right" vertical="center"/>
    </xf>
    <xf numFmtId="0" fontId="8" fillId="0" borderId="25" xfId="1" applyFont="1" applyBorder="1" applyAlignment="1">
      <alignment vertical="center"/>
    </xf>
    <xf numFmtId="169" fontId="8" fillId="0" borderId="25" xfId="1" applyNumberFormat="1" applyFont="1" applyBorder="1" applyAlignment="1">
      <alignment horizontal="left" vertical="center"/>
    </xf>
    <xf numFmtId="170" fontId="8" fillId="0" borderId="25" xfId="1" applyNumberFormat="1" applyFont="1" applyBorder="1" applyAlignment="1">
      <alignment horizontal="right" vertical="center"/>
    </xf>
    <xf numFmtId="3" fontId="8" fillId="0" borderId="26" xfId="1" applyNumberFormat="1" applyFont="1" applyBorder="1" applyAlignment="1">
      <alignment horizontal="right" vertical="center"/>
    </xf>
    <xf numFmtId="0" fontId="8" fillId="0" borderId="25" xfId="1" applyFont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left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left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/>
    </xf>
    <xf numFmtId="0" fontId="8" fillId="0" borderId="37" xfId="1" applyFont="1" applyBorder="1" applyAlignment="1">
      <alignment horizontal="center" vertical="center"/>
    </xf>
    <xf numFmtId="0" fontId="8" fillId="0" borderId="16" xfId="1" applyFont="1" applyBorder="1" applyAlignment="1">
      <alignment horizontal="right" vertical="center"/>
    </xf>
    <xf numFmtId="0" fontId="8" fillId="0" borderId="39" xfId="1" applyFont="1" applyBorder="1" applyAlignment="1">
      <alignment horizontal="center" vertical="center"/>
    </xf>
    <xf numFmtId="0" fontId="8" fillId="0" borderId="41" xfId="1" applyFont="1" applyBorder="1" applyAlignment="1">
      <alignment horizontal="left" vertical="center"/>
    </xf>
    <xf numFmtId="0" fontId="8" fillId="0" borderId="42" xfId="1" applyFont="1" applyBorder="1" applyAlignment="1">
      <alignment horizontal="left" vertical="center"/>
    </xf>
    <xf numFmtId="0" fontId="8" fillId="0" borderId="4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41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44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/>
    </xf>
    <xf numFmtId="0" fontId="8" fillId="0" borderId="45" xfId="1" applyFont="1" applyBorder="1" applyAlignment="1">
      <alignment horizontal="left" vertical="center"/>
    </xf>
    <xf numFmtId="0" fontId="8" fillId="0" borderId="46" xfId="1" applyFont="1" applyBorder="1" applyAlignment="1">
      <alignment horizontal="left" vertical="center"/>
    </xf>
    <xf numFmtId="0" fontId="8" fillId="0" borderId="47" xfId="1" applyFont="1" applyBorder="1" applyAlignment="1">
      <alignment horizontal="left" vertical="center"/>
    </xf>
    <xf numFmtId="3" fontId="8" fillId="0" borderId="45" xfId="1" applyNumberFormat="1" applyFont="1" applyBorder="1" applyAlignment="1">
      <alignment vertical="center"/>
    </xf>
    <xf numFmtId="3" fontId="8" fillId="0" borderId="48" xfId="1" applyNumberFormat="1" applyFont="1" applyBorder="1" applyAlignment="1">
      <alignment vertical="center"/>
    </xf>
    <xf numFmtId="0" fontId="8" fillId="0" borderId="49" xfId="1" applyFont="1" applyBorder="1" applyAlignment="1">
      <alignment horizontal="left" vertical="center"/>
    </xf>
    <xf numFmtId="164" fontId="8" fillId="0" borderId="50" xfId="1" applyNumberFormat="1" applyFont="1" applyBorder="1" applyAlignment="1">
      <alignment horizontal="right" vertical="center"/>
    </xf>
    <xf numFmtId="0" fontId="8" fillId="0" borderId="52" xfId="1" applyFont="1" applyBorder="1" applyAlignment="1">
      <alignment horizontal="left" vertical="center"/>
    </xf>
    <xf numFmtId="164" fontId="8" fillId="0" borderId="53" xfId="1" applyNumberFormat="1" applyFont="1" applyBorder="1" applyAlignment="1">
      <alignment horizontal="right" vertical="center"/>
    </xf>
    <xf numFmtId="0" fontId="8" fillId="0" borderId="35" xfId="1" applyFont="1" applyBorder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8" fillId="0" borderId="54" xfId="1" applyFont="1" applyBorder="1" applyAlignment="1">
      <alignment horizontal="left" vertical="center"/>
    </xf>
    <xf numFmtId="0" fontId="8" fillId="0" borderId="53" xfId="1" applyFont="1" applyBorder="1" applyAlignment="1">
      <alignment horizontal="left" vertical="center"/>
    </xf>
    <xf numFmtId="0" fontId="8" fillId="0" borderId="50" xfId="1" applyFont="1" applyBorder="1" applyAlignment="1">
      <alignment horizontal="right" vertical="center"/>
    </xf>
    <xf numFmtId="0" fontId="8" fillId="0" borderId="48" xfId="1" applyFont="1" applyBorder="1" applyAlignment="1">
      <alignment horizontal="left" vertical="center"/>
    </xf>
    <xf numFmtId="0" fontId="10" fillId="0" borderId="55" xfId="1" applyFont="1" applyBorder="1" applyAlignment="1">
      <alignment horizontal="center" vertical="center"/>
    </xf>
    <xf numFmtId="0" fontId="8" fillId="0" borderId="56" xfId="1" applyFont="1" applyBorder="1" applyAlignment="1">
      <alignment horizontal="left" vertical="center"/>
    </xf>
    <xf numFmtId="0" fontId="8" fillId="0" borderId="57" xfId="1" applyFont="1" applyBorder="1" applyAlignment="1">
      <alignment horizontal="left" vertical="center"/>
    </xf>
    <xf numFmtId="173" fontId="8" fillId="0" borderId="58" xfId="1" applyNumberFormat="1" applyFont="1" applyBorder="1" applyAlignment="1">
      <alignment horizontal="right" vertical="center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1" fontId="8" fillId="0" borderId="0" xfId="0" applyNumberFormat="1" applyFont="1" applyProtection="1"/>
    <xf numFmtId="172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59" xfId="0" applyFont="1" applyBorder="1" applyAlignment="1" applyProtection="1">
      <alignment horizontal="center"/>
    </xf>
    <xf numFmtId="0" fontId="8" fillId="0" borderId="60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horizontal="center"/>
    </xf>
    <xf numFmtId="49" fontId="8" fillId="0" borderId="0" xfId="0" applyNumberFormat="1" applyFont="1" applyAlignment="1" applyProtection="1">
      <alignment horizontal="left"/>
      <protection locked="0"/>
    </xf>
    <xf numFmtId="172" fontId="8" fillId="0" borderId="0" xfId="0" applyNumberFormat="1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protection locked="0"/>
    </xf>
    <xf numFmtId="172" fontId="8" fillId="0" borderId="0" xfId="0" applyNumberFormat="1" applyFont="1" applyProtection="1">
      <protection locked="0"/>
    </xf>
    <xf numFmtId="0" fontId="8" fillId="0" borderId="59" xfId="0" applyFont="1" applyBorder="1" applyAlignment="1" applyProtection="1">
      <alignment horizontal="left"/>
      <protection locked="0"/>
    </xf>
    <xf numFmtId="0" fontId="8" fillId="0" borderId="62" xfId="0" applyFont="1" applyBorder="1" applyAlignment="1" applyProtection="1">
      <alignment horizontal="center"/>
      <protection locked="0"/>
    </xf>
    <xf numFmtId="0" fontId="8" fillId="0" borderId="61" xfId="0" applyFont="1" applyBorder="1" applyAlignment="1" applyProtection="1">
      <alignment horizontal="left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6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2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1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67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61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/>
    </xf>
    <xf numFmtId="0" fontId="8" fillId="0" borderId="63" xfId="0" applyFont="1" applyBorder="1" applyAlignment="1" applyProtection="1">
      <alignment horizontal="center"/>
    </xf>
    <xf numFmtId="0" fontId="13" fillId="0" borderId="62" xfId="0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left" vertical="top"/>
    </xf>
    <xf numFmtId="0" fontId="13" fillId="0" borderId="63" xfId="0" applyFont="1" applyBorder="1" applyAlignment="1" applyProtection="1">
      <alignment horizontal="center"/>
      <protection locked="0"/>
    </xf>
    <xf numFmtId="0" fontId="13" fillId="0" borderId="61" xfId="0" applyFont="1" applyBorder="1" applyAlignment="1" applyProtection="1">
      <alignment horizontal="center"/>
      <protection locked="0"/>
    </xf>
    <xf numFmtId="0" fontId="8" fillId="0" borderId="61" xfId="0" applyFont="1" applyBorder="1" applyAlignment="1" applyProtection="1">
      <alignment horizontal="center"/>
      <protection locked="0"/>
    </xf>
    <xf numFmtId="172" fontId="8" fillId="0" borderId="61" xfId="0" applyNumberFormat="1" applyFont="1" applyBorder="1" applyProtection="1"/>
    <xf numFmtId="0" fontId="8" fillId="0" borderId="61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6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2" fontId="11" fillId="0" borderId="0" xfId="0" applyNumberFormat="1" applyFont="1" applyAlignment="1">
      <alignment horizontal="right" wrapText="1"/>
    </xf>
    <xf numFmtId="167" fontId="11" fillId="0" borderId="0" xfId="0" applyNumberFormat="1" applyFont="1" applyAlignment="1">
      <alignment horizontal="right" wrapText="1"/>
    </xf>
    <xf numFmtId="49" fontId="8" fillId="0" borderId="59" xfId="0" applyNumberFormat="1" applyFont="1" applyBorder="1" applyAlignment="1" applyProtection="1">
      <alignment horizontal="left"/>
    </xf>
    <xf numFmtId="0" fontId="8" fillId="0" borderId="59" xfId="0" applyFont="1" applyBorder="1" applyAlignment="1" applyProtection="1">
      <alignment horizontal="right"/>
    </xf>
    <xf numFmtId="49" fontId="8" fillId="0" borderId="61" xfId="0" applyNumberFormat="1" applyFont="1" applyBorder="1" applyAlignment="1" applyProtection="1">
      <alignment horizontal="left"/>
    </xf>
    <xf numFmtId="0" fontId="8" fillId="0" borderId="61" xfId="0" applyFont="1" applyBorder="1" applyProtection="1"/>
    <xf numFmtId="0" fontId="8" fillId="0" borderId="61" xfId="0" applyFont="1" applyBorder="1" applyAlignment="1" applyProtection="1">
      <alignment horizontal="right"/>
    </xf>
    <xf numFmtId="4" fontId="8" fillId="0" borderId="8" xfId="1" applyNumberFormat="1" applyFont="1" applyBorder="1" applyAlignment="1">
      <alignment horizontal="right" vertical="center"/>
    </xf>
    <xf numFmtId="4" fontId="8" fillId="0" borderId="31" xfId="1" applyNumberFormat="1" applyFont="1" applyBorder="1" applyAlignment="1">
      <alignment horizontal="right" vertical="center"/>
    </xf>
    <xf numFmtId="4" fontId="8" fillId="0" borderId="33" xfId="1" applyNumberFormat="1" applyFont="1" applyBorder="1" applyAlignment="1">
      <alignment horizontal="right" vertical="center"/>
    </xf>
    <xf numFmtId="4" fontId="8" fillId="0" borderId="51" xfId="1" applyNumberFormat="1" applyFont="1" applyBorder="1" applyAlignment="1">
      <alignment horizontal="right" vertical="center"/>
    </xf>
    <xf numFmtId="4" fontId="8" fillId="0" borderId="34" xfId="1" applyNumberFormat="1" applyFont="1" applyBorder="1" applyAlignment="1">
      <alignment horizontal="right" vertical="center"/>
    </xf>
    <xf numFmtId="4" fontId="8" fillId="0" borderId="16" xfId="1" applyNumberFormat="1" applyFont="1" applyBorder="1" applyAlignment="1">
      <alignment horizontal="right" vertical="center"/>
    </xf>
    <xf numFmtId="4" fontId="8" fillId="0" borderId="35" xfId="1" applyNumberFormat="1" applyFont="1" applyBorder="1" applyAlignment="1">
      <alignment horizontal="right" vertical="center"/>
    </xf>
    <xf numFmtId="4" fontId="8" fillId="0" borderId="36" xfId="1" applyNumberFormat="1" applyFont="1" applyBorder="1" applyAlignment="1">
      <alignment horizontal="right" vertical="center"/>
    </xf>
    <xf numFmtId="4" fontId="8" fillId="0" borderId="53" xfId="1" applyNumberFormat="1" applyFont="1" applyBorder="1" applyAlignment="1">
      <alignment horizontal="right" vertical="center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23" fillId="0" borderId="0" xfId="0" applyNumberFormat="1" applyFont="1" applyAlignment="1" applyProtection="1">
      <alignment horizontal="left" vertical="top" wrapText="1"/>
    </xf>
    <xf numFmtId="172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top"/>
    </xf>
    <xf numFmtId="171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1" fontId="22" fillId="0" borderId="0" xfId="0" applyNumberFormat="1" applyFont="1" applyAlignment="1" applyProtection="1">
      <alignment vertical="top"/>
    </xf>
    <xf numFmtId="172" fontId="22" fillId="0" borderId="0" xfId="0" applyNumberFormat="1" applyFont="1" applyAlignment="1" applyProtection="1">
      <alignment vertical="top"/>
    </xf>
    <xf numFmtId="49" fontId="22" fillId="0" borderId="0" xfId="0" applyNumberFormat="1" applyFont="1" applyAlignment="1" applyProtection="1">
      <alignment horizontal="left" vertical="top" wrapText="1"/>
    </xf>
    <xf numFmtId="0" fontId="8" fillId="0" borderId="60" xfId="0" applyFont="1" applyBorder="1" applyAlignment="1" applyProtection="1">
      <alignment horizontal="center"/>
    </xf>
    <xf numFmtId="0" fontId="8" fillId="0" borderId="64" xfId="0" applyFont="1" applyBorder="1" applyAlignment="1" applyProtection="1">
      <alignment horizontal="center"/>
    </xf>
    <xf numFmtId="0" fontId="8" fillId="0" borderId="3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8"/>
  <sheetViews>
    <sheetView showGridLines="0" workbookViewId="0">
      <pane xSplit="4" ySplit="10" topLeftCell="E60" activePane="bottomRight" state="frozen"/>
      <selection pane="topRight"/>
      <selection pane="bottomLeft"/>
      <selection pane="bottomRight" activeCell="H75" sqref="H75"/>
    </sheetView>
  </sheetViews>
  <sheetFormatPr defaultColWidth="9" defaultRowHeight="13.5"/>
  <cols>
    <col min="1" max="1" width="6.7109375" style="126" customWidth="1"/>
    <col min="2" max="2" width="3.7109375" style="127" customWidth="1"/>
    <col min="3" max="3" width="13" style="128" customWidth="1"/>
    <col min="4" max="4" width="45.7109375" style="129" customWidth="1"/>
    <col min="5" max="5" width="11.28515625" style="130" customWidth="1"/>
    <col min="6" max="6" width="5.85546875" style="131" customWidth="1"/>
    <col min="7" max="7" width="8.7109375" style="132" customWidth="1"/>
    <col min="8" max="10" width="9.7109375" style="132" customWidth="1"/>
    <col min="11" max="11" width="7.42578125" style="133" customWidth="1"/>
    <col min="12" max="12" width="8.28515625" style="133" customWidth="1"/>
    <col min="13" max="13" width="7.140625" style="130" customWidth="1"/>
    <col min="14" max="14" width="7" style="130" customWidth="1"/>
    <col min="15" max="15" width="3.5703125" style="131" customWidth="1"/>
    <col min="16" max="16" width="12.7109375" style="131" customWidth="1"/>
    <col min="17" max="19" width="11.28515625" style="130" customWidth="1"/>
    <col min="20" max="20" width="10.5703125" style="134" customWidth="1"/>
    <col min="21" max="21" width="10.28515625" style="134" customWidth="1"/>
    <col min="22" max="22" width="5.7109375" style="134" customWidth="1"/>
    <col min="23" max="23" width="9.140625" style="130" customWidth="1"/>
    <col min="24" max="25" width="11.85546875" style="135" customWidth="1"/>
    <col min="26" max="26" width="7.5703125" style="128" customWidth="1"/>
    <col min="27" max="27" width="12.7109375" style="128" customWidth="1"/>
    <col min="28" max="28" width="4.28515625" style="131" customWidth="1"/>
    <col min="29" max="30" width="2.7109375" style="131" customWidth="1"/>
    <col min="31" max="34" width="9.140625" style="136" customWidth="1"/>
    <col min="35" max="35" width="9.140625" style="104" customWidth="1"/>
    <col min="36" max="37" width="9.140625" style="104" hidden="1" customWidth="1"/>
    <col min="38" max="1025" width="9" style="137"/>
  </cols>
  <sheetData>
    <row r="1" spans="1:37" s="104" customFormat="1" ht="12.75" customHeight="1">
      <c r="A1" s="108" t="s">
        <v>181</v>
      </c>
      <c r="G1" s="105"/>
      <c r="I1" s="108" t="s">
        <v>182</v>
      </c>
      <c r="J1" s="105"/>
      <c r="K1" s="106"/>
      <c r="Q1" s="107"/>
      <c r="R1" s="107"/>
      <c r="S1" s="107"/>
      <c r="X1" s="135"/>
      <c r="Y1" s="135"/>
      <c r="Z1" s="153" t="s">
        <v>4</v>
      </c>
      <c r="AA1" s="153" t="s">
        <v>5</v>
      </c>
      <c r="AB1" s="101" t="s">
        <v>6</v>
      </c>
      <c r="AC1" s="101" t="s">
        <v>7</v>
      </c>
      <c r="AD1" s="101" t="s">
        <v>8</v>
      </c>
      <c r="AE1" s="154" t="s">
        <v>9</v>
      </c>
      <c r="AF1" s="155" t="s">
        <v>10</v>
      </c>
    </row>
    <row r="2" spans="1:37" s="104" customFormat="1" ht="12.75">
      <c r="A2" s="108" t="s">
        <v>11</v>
      </c>
      <c r="G2" s="105"/>
      <c r="H2" s="138"/>
      <c r="I2" s="108" t="s">
        <v>183</v>
      </c>
      <c r="J2" s="105"/>
      <c r="K2" s="106"/>
      <c r="Q2" s="107"/>
      <c r="R2" s="107"/>
      <c r="S2" s="107"/>
      <c r="X2" s="135"/>
      <c r="Y2" s="135"/>
      <c r="Z2" s="153" t="s">
        <v>12</v>
      </c>
      <c r="AA2" s="103" t="s">
        <v>13</v>
      </c>
      <c r="AB2" s="102" t="s">
        <v>14</v>
      </c>
      <c r="AC2" s="102"/>
      <c r="AD2" s="103"/>
      <c r="AE2" s="154">
        <v>1</v>
      </c>
      <c r="AF2" s="156">
        <v>123.5</v>
      </c>
    </row>
    <row r="3" spans="1:37" s="104" customFormat="1" ht="12.75">
      <c r="A3" s="108" t="s">
        <v>15</v>
      </c>
      <c r="G3" s="105"/>
      <c r="I3" s="108" t="s">
        <v>184</v>
      </c>
      <c r="J3" s="105"/>
      <c r="K3" s="106"/>
      <c r="Q3" s="107"/>
      <c r="R3" s="107"/>
      <c r="S3" s="107"/>
      <c r="X3" s="135"/>
      <c r="Y3" s="135"/>
      <c r="Z3" s="153" t="s">
        <v>16</v>
      </c>
      <c r="AA3" s="103" t="s">
        <v>17</v>
      </c>
      <c r="AB3" s="102" t="s">
        <v>14</v>
      </c>
      <c r="AC3" s="102" t="s">
        <v>18</v>
      </c>
      <c r="AD3" s="103" t="s">
        <v>19</v>
      </c>
      <c r="AE3" s="154">
        <v>2</v>
      </c>
      <c r="AF3" s="157">
        <v>123.46</v>
      </c>
    </row>
    <row r="4" spans="1:37" s="104" customFormat="1" ht="12.75">
      <c r="Q4" s="107"/>
      <c r="R4" s="107"/>
      <c r="S4" s="107"/>
      <c r="X4" s="135"/>
      <c r="Y4" s="135"/>
      <c r="Z4" s="153" t="s">
        <v>20</v>
      </c>
      <c r="AA4" s="103" t="s">
        <v>21</v>
      </c>
      <c r="AB4" s="102" t="s">
        <v>14</v>
      </c>
      <c r="AC4" s="102"/>
      <c r="AD4" s="103"/>
      <c r="AE4" s="154">
        <v>3</v>
      </c>
      <c r="AF4" s="158">
        <v>123.45699999999999</v>
      </c>
    </row>
    <row r="5" spans="1:37" s="104" customFormat="1" ht="12.75">
      <c r="A5" s="108" t="s">
        <v>185</v>
      </c>
      <c r="Q5" s="107"/>
      <c r="R5" s="107"/>
      <c r="S5" s="107"/>
      <c r="X5" s="135"/>
      <c r="Y5" s="135"/>
      <c r="Z5" s="153" t="s">
        <v>22</v>
      </c>
      <c r="AA5" s="103" t="s">
        <v>17</v>
      </c>
      <c r="AB5" s="102" t="s">
        <v>14</v>
      </c>
      <c r="AC5" s="102" t="s">
        <v>18</v>
      </c>
      <c r="AD5" s="103" t="s">
        <v>19</v>
      </c>
      <c r="AE5" s="154">
        <v>4</v>
      </c>
      <c r="AF5" s="159">
        <v>123.4567</v>
      </c>
    </row>
    <row r="6" spans="1:37" s="104" customFormat="1" ht="12.75">
      <c r="A6" s="108"/>
      <c r="Q6" s="107"/>
      <c r="R6" s="107"/>
      <c r="S6" s="107"/>
      <c r="X6" s="135"/>
      <c r="Y6" s="135"/>
      <c r="Z6" s="138"/>
      <c r="AA6" s="138"/>
      <c r="AE6" s="154" t="s">
        <v>23</v>
      </c>
      <c r="AF6" s="157">
        <v>123.46</v>
      </c>
    </row>
    <row r="7" spans="1:37" s="104" customFormat="1" ht="12.75">
      <c r="A7" s="108"/>
      <c r="Q7" s="107"/>
      <c r="R7" s="107"/>
      <c r="S7" s="107"/>
      <c r="X7" s="135"/>
      <c r="Y7" s="135"/>
      <c r="Z7" s="138"/>
      <c r="AA7" s="138"/>
    </row>
    <row r="8" spans="1:37" s="104" customFormat="1">
      <c r="A8" s="104" t="s">
        <v>186</v>
      </c>
      <c r="B8" s="139"/>
      <c r="C8" s="140"/>
      <c r="D8" s="109" t="str">
        <f>CONCATENATE(AA2," ",AB2," ",AC2," ",AD2)</f>
        <v xml:space="preserve">Prehľad rozpočtových nákladov v EUR  </v>
      </c>
      <c r="E8" s="107"/>
      <c r="G8" s="105"/>
      <c r="H8" s="105"/>
      <c r="I8" s="105"/>
      <c r="J8" s="105"/>
      <c r="K8" s="106"/>
      <c r="L8" s="106"/>
      <c r="M8" s="107"/>
      <c r="N8" s="107"/>
      <c r="Q8" s="107"/>
      <c r="R8" s="107"/>
      <c r="S8" s="107"/>
      <c r="X8" s="135"/>
      <c r="Y8" s="135"/>
      <c r="Z8" s="138"/>
      <c r="AA8" s="138"/>
      <c r="AE8" s="131"/>
      <c r="AF8" s="131"/>
      <c r="AG8" s="131"/>
      <c r="AH8" s="131"/>
    </row>
    <row r="9" spans="1:37">
      <c r="A9" s="110" t="s">
        <v>24</v>
      </c>
      <c r="B9" s="110" t="s">
        <v>25</v>
      </c>
      <c r="C9" s="110" t="s">
        <v>26</v>
      </c>
      <c r="D9" s="110" t="s">
        <v>27</v>
      </c>
      <c r="E9" s="110" t="s">
        <v>28</v>
      </c>
      <c r="F9" s="110" t="s">
        <v>29</v>
      </c>
      <c r="G9" s="110" t="s">
        <v>30</v>
      </c>
      <c r="H9" s="110" t="s">
        <v>31</v>
      </c>
      <c r="I9" s="110" t="s">
        <v>32</v>
      </c>
      <c r="J9" s="110" t="s">
        <v>33</v>
      </c>
      <c r="K9" s="188" t="s">
        <v>34</v>
      </c>
      <c r="L9" s="188"/>
      <c r="M9" s="189" t="s">
        <v>35</v>
      </c>
      <c r="N9" s="189"/>
      <c r="O9" s="110" t="s">
        <v>2</v>
      </c>
      <c r="P9" s="142" t="s">
        <v>36</v>
      </c>
      <c r="Q9" s="110" t="s">
        <v>28</v>
      </c>
      <c r="R9" s="110" t="s">
        <v>28</v>
      </c>
      <c r="S9" s="142" t="s">
        <v>28</v>
      </c>
      <c r="T9" s="144" t="s">
        <v>37</v>
      </c>
      <c r="U9" s="145" t="s">
        <v>38</v>
      </c>
      <c r="V9" s="146" t="s">
        <v>39</v>
      </c>
      <c r="W9" s="110" t="s">
        <v>40</v>
      </c>
      <c r="X9" s="147" t="s">
        <v>26</v>
      </c>
      <c r="Y9" s="147" t="s">
        <v>26</v>
      </c>
      <c r="Z9" s="160" t="s">
        <v>41</v>
      </c>
      <c r="AA9" s="160" t="s">
        <v>42</v>
      </c>
      <c r="AB9" s="110" t="s">
        <v>39</v>
      </c>
      <c r="AC9" s="110" t="s">
        <v>43</v>
      </c>
      <c r="AD9" s="110" t="s">
        <v>44</v>
      </c>
      <c r="AE9" s="161" t="s">
        <v>45</v>
      </c>
      <c r="AF9" s="161" t="s">
        <v>46</v>
      </c>
      <c r="AG9" s="161" t="s">
        <v>28</v>
      </c>
      <c r="AH9" s="161" t="s">
        <v>47</v>
      </c>
      <c r="AJ9" s="104" t="s">
        <v>204</v>
      </c>
      <c r="AK9" s="104" t="s">
        <v>206</v>
      </c>
    </row>
    <row r="10" spans="1:37">
      <c r="A10" s="112" t="s">
        <v>48</v>
      </c>
      <c r="B10" s="112" t="s">
        <v>49</v>
      </c>
      <c r="C10" s="141"/>
      <c r="D10" s="112" t="s">
        <v>50</v>
      </c>
      <c r="E10" s="112" t="s">
        <v>51</v>
      </c>
      <c r="F10" s="112" t="s">
        <v>52</v>
      </c>
      <c r="G10" s="112" t="s">
        <v>53</v>
      </c>
      <c r="H10" s="112"/>
      <c r="I10" s="112" t="s">
        <v>54</v>
      </c>
      <c r="J10" s="112"/>
      <c r="K10" s="112" t="s">
        <v>30</v>
      </c>
      <c r="L10" s="112" t="s">
        <v>33</v>
      </c>
      <c r="M10" s="143" t="s">
        <v>30</v>
      </c>
      <c r="N10" s="112" t="s">
        <v>33</v>
      </c>
      <c r="O10" s="112" t="s">
        <v>55</v>
      </c>
      <c r="P10" s="143"/>
      <c r="Q10" s="112" t="s">
        <v>56</v>
      </c>
      <c r="R10" s="112" t="s">
        <v>57</v>
      </c>
      <c r="S10" s="143" t="s">
        <v>58</v>
      </c>
      <c r="T10" s="148" t="s">
        <v>59</v>
      </c>
      <c r="U10" s="149" t="s">
        <v>60</v>
      </c>
      <c r="V10" s="150" t="s">
        <v>61</v>
      </c>
      <c r="W10" s="151"/>
      <c r="X10" s="152" t="s">
        <v>62</v>
      </c>
      <c r="Y10" s="152"/>
      <c r="Z10" s="162" t="s">
        <v>63</v>
      </c>
      <c r="AA10" s="162" t="s">
        <v>48</v>
      </c>
      <c r="AB10" s="112" t="s">
        <v>64</v>
      </c>
      <c r="AC10" s="163"/>
      <c r="AD10" s="163"/>
      <c r="AE10" s="164"/>
      <c r="AF10" s="164"/>
      <c r="AG10" s="164"/>
      <c r="AH10" s="164"/>
      <c r="AJ10" s="104" t="s">
        <v>205</v>
      </c>
      <c r="AK10" s="104" t="s">
        <v>207</v>
      </c>
    </row>
    <row r="12" spans="1:37">
      <c r="B12" s="174" t="s">
        <v>208</v>
      </c>
    </row>
    <row r="13" spans="1:37">
      <c r="B13" s="128" t="s">
        <v>209</v>
      </c>
    </row>
    <row r="14" spans="1:37">
      <c r="A14" s="126">
        <v>1</v>
      </c>
      <c r="B14" s="127" t="s">
        <v>210</v>
      </c>
      <c r="C14" s="128" t="s">
        <v>211</v>
      </c>
      <c r="D14" s="129" t="s">
        <v>212</v>
      </c>
      <c r="E14" s="130">
        <v>47.75</v>
      </c>
      <c r="F14" s="131" t="s">
        <v>213</v>
      </c>
      <c r="K14" s="133">
        <v>5.015E-2</v>
      </c>
      <c r="L14" s="133">
        <f>E14*K14</f>
        <v>2.3946624999999999</v>
      </c>
      <c r="N14" s="130">
        <f>E14*M14</f>
        <v>0</v>
      </c>
      <c r="O14" s="131">
        <v>20</v>
      </c>
      <c r="P14" s="131" t="s">
        <v>214</v>
      </c>
      <c r="V14" s="134" t="s">
        <v>111</v>
      </c>
      <c r="W14" s="130">
        <v>58.637</v>
      </c>
      <c r="X14" s="175" t="s">
        <v>215</v>
      </c>
      <c r="Y14" s="175" t="s">
        <v>211</v>
      </c>
      <c r="Z14" s="128" t="s">
        <v>216</v>
      </c>
      <c r="AB14" s="131" t="s">
        <v>86</v>
      </c>
      <c r="AJ14" s="104" t="s">
        <v>217</v>
      </c>
      <c r="AK14" s="104" t="s">
        <v>218</v>
      </c>
    </row>
    <row r="15" spans="1:37">
      <c r="D15" s="176" t="s">
        <v>219</v>
      </c>
      <c r="E15" s="177"/>
      <c r="F15" s="178"/>
      <c r="G15" s="179"/>
      <c r="H15" s="179"/>
      <c r="I15" s="179"/>
      <c r="J15" s="179"/>
      <c r="K15" s="180"/>
      <c r="L15" s="180"/>
      <c r="M15" s="177"/>
      <c r="N15" s="177"/>
      <c r="O15" s="178"/>
      <c r="P15" s="178"/>
      <c r="Q15" s="177"/>
      <c r="R15" s="177"/>
      <c r="S15" s="177"/>
      <c r="T15" s="181"/>
      <c r="U15" s="181"/>
      <c r="V15" s="181" t="s">
        <v>0</v>
      </c>
      <c r="W15" s="177"/>
      <c r="X15" s="182"/>
    </row>
    <row r="16" spans="1:37">
      <c r="A16" s="126">
        <v>2</v>
      </c>
      <c r="B16" s="127" t="s">
        <v>210</v>
      </c>
      <c r="C16" s="128" t="s">
        <v>220</v>
      </c>
      <c r="D16" s="129" t="s">
        <v>221</v>
      </c>
      <c r="E16" s="130">
        <v>47.75</v>
      </c>
      <c r="F16" s="131" t="s">
        <v>213</v>
      </c>
      <c r="K16" s="133">
        <v>5.9999999999999995E-4</v>
      </c>
      <c r="L16" s="133">
        <f>E16*K16</f>
        <v>2.8649999999999998E-2</v>
      </c>
      <c r="N16" s="130">
        <f>E16*M16</f>
        <v>0</v>
      </c>
      <c r="O16" s="131">
        <v>20</v>
      </c>
      <c r="P16" s="131" t="s">
        <v>214</v>
      </c>
      <c r="V16" s="134" t="s">
        <v>111</v>
      </c>
      <c r="W16" s="130">
        <v>18.384</v>
      </c>
      <c r="X16" s="175" t="s">
        <v>222</v>
      </c>
      <c r="Y16" s="175" t="s">
        <v>220</v>
      </c>
      <c r="Z16" s="128" t="s">
        <v>216</v>
      </c>
      <c r="AB16" s="131" t="s">
        <v>86</v>
      </c>
      <c r="AJ16" s="104" t="s">
        <v>217</v>
      </c>
      <c r="AK16" s="104" t="s">
        <v>218</v>
      </c>
    </row>
    <row r="17" spans="1:37">
      <c r="A17" s="126">
        <v>3</v>
      </c>
      <c r="B17" s="127" t="s">
        <v>210</v>
      </c>
      <c r="C17" s="128" t="s">
        <v>223</v>
      </c>
      <c r="D17" s="129" t="s">
        <v>224</v>
      </c>
      <c r="E17" s="130">
        <v>47.75</v>
      </c>
      <c r="F17" s="131" t="s">
        <v>213</v>
      </c>
      <c r="L17" s="133">
        <f>E17*K17</f>
        <v>0</v>
      </c>
      <c r="N17" s="130">
        <f>E17*M17</f>
        <v>0</v>
      </c>
      <c r="O17" s="131">
        <v>20</v>
      </c>
      <c r="P17" s="131" t="s">
        <v>214</v>
      </c>
      <c r="V17" s="134" t="s">
        <v>111</v>
      </c>
      <c r="W17" s="130">
        <v>25.117000000000001</v>
      </c>
      <c r="X17" s="175" t="s">
        <v>225</v>
      </c>
      <c r="Y17" s="175" t="s">
        <v>223</v>
      </c>
      <c r="Z17" s="128" t="s">
        <v>216</v>
      </c>
      <c r="AB17" s="131" t="s">
        <v>86</v>
      </c>
      <c r="AJ17" s="104" t="s">
        <v>217</v>
      </c>
      <c r="AK17" s="104" t="s">
        <v>218</v>
      </c>
    </row>
    <row r="18" spans="1:37" ht="25.5">
      <c r="A18" s="126">
        <v>4</v>
      </c>
      <c r="B18" s="127" t="s">
        <v>226</v>
      </c>
      <c r="C18" s="128" t="s">
        <v>227</v>
      </c>
      <c r="D18" s="129" t="s">
        <v>228</v>
      </c>
      <c r="E18" s="130">
        <v>5.76</v>
      </c>
      <c r="F18" s="131" t="s">
        <v>229</v>
      </c>
      <c r="K18" s="133">
        <v>2.5527600000000001</v>
      </c>
      <c r="L18" s="133">
        <f>E18*K18</f>
        <v>14.703897599999999</v>
      </c>
      <c r="N18" s="130">
        <f>E18*M18</f>
        <v>0</v>
      </c>
      <c r="O18" s="131">
        <v>20</v>
      </c>
      <c r="P18" s="131" t="s">
        <v>214</v>
      </c>
      <c r="V18" s="134" t="s">
        <v>111</v>
      </c>
      <c r="W18" s="130">
        <v>6.06</v>
      </c>
      <c r="X18" s="175" t="s">
        <v>230</v>
      </c>
      <c r="Y18" s="175" t="s">
        <v>227</v>
      </c>
      <c r="Z18" s="128" t="s">
        <v>231</v>
      </c>
      <c r="AB18" s="131" t="s">
        <v>86</v>
      </c>
      <c r="AJ18" s="104" t="s">
        <v>217</v>
      </c>
      <c r="AK18" s="104" t="s">
        <v>218</v>
      </c>
    </row>
    <row r="19" spans="1:37">
      <c r="D19" s="176" t="s">
        <v>232</v>
      </c>
      <c r="E19" s="177"/>
      <c r="F19" s="178"/>
      <c r="G19" s="179"/>
      <c r="H19" s="179"/>
      <c r="I19" s="179"/>
      <c r="J19" s="179"/>
      <c r="K19" s="180"/>
      <c r="L19" s="180"/>
      <c r="M19" s="177"/>
      <c r="N19" s="177"/>
      <c r="O19" s="178"/>
      <c r="P19" s="178"/>
      <c r="Q19" s="177"/>
      <c r="R19" s="177"/>
      <c r="S19" s="177"/>
      <c r="T19" s="181"/>
      <c r="U19" s="181"/>
      <c r="V19" s="181" t="s">
        <v>0</v>
      </c>
      <c r="W19" s="177"/>
      <c r="X19" s="182"/>
    </row>
    <row r="20" spans="1:37">
      <c r="A20" s="126">
        <v>5</v>
      </c>
      <c r="B20" s="127" t="s">
        <v>233</v>
      </c>
      <c r="C20" s="128" t="s">
        <v>234</v>
      </c>
      <c r="D20" s="129" t="s">
        <v>235</v>
      </c>
      <c r="E20" s="130">
        <v>0.37</v>
      </c>
      <c r="F20" s="131" t="s">
        <v>236</v>
      </c>
      <c r="K20" s="133">
        <v>1.1499699999999999</v>
      </c>
      <c r="L20" s="133">
        <f>E20*K20</f>
        <v>0.42548889999999995</v>
      </c>
      <c r="N20" s="130">
        <f>E20*M20</f>
        <v>0</v>
      </c>
      <c r="O20" s="131">
        <v>20</v>
      </c>
      <c r="P20" s="131" t="s">
        <v>214</v>
      </c>
      <c r="V20" s="134" t="s">
        <v>111</v>
      </c>
      <c r="W20" s="130">
        <v>14.256</v>
      </c>
      <c r="X20" s="175" t="s">
        <v>237</v>
      </c>
      <c r="Y20" s="175" t="s">
        <v>234</v>
      </c>
      <c r="Z20" s="128" t="s">
        <v>238</v>
      </c>
      <c r="AB20" s="131" t="s">
        <v>86</v>
      </c>
      <c r="AJ20" s="104" t="s">
        <v>217</v>
      </c>
      <c r="AK20" s="104" t="s">
        <v>218</v>
      </c>
    </row>
    <row r="21" spans="1:37">
      <c r="A21" s="126">
        <v>6</v>
      </c>
      <c r="B21" s="127" t="s">
        <v>210</v>
      </c>
      <c r="C21" s="128" t="s">
        <v>239</v>
      </c>
      <c r="D21" s="129" t="s">
        <v>240</v>
      </c>
      <c r="E21" s="130">
        <v>47.75</v>
      </c>
      <c r="F21" s="131" t="s">
        <v>213</v>
      </c>
      <c r="K21" s="133">
        <v>7.7450000000000005E-2</v>
      </c>
      <c r="L21" s="133">
        <f>E21*K21</f>
        <v>3.6982375000000003</v>
      </c>
      <c r="N21" s="130">
        <f>E21*M21</f>
        <v>0</v>
      </c>
      <c r="O21" s="131">
        <v>20</v>
      </c>
      <c r="P21" s="131" t="s">
        <v>214</v>
      </c>
      <c r="V21" s="134" t="s">
        <v>111</v>
      </c>
      <c r="W21" s="130">
        <v>85.090999999999994</v>
      </c>
      <c r="X21" s="175" t="s">
        <v>241</v>
      </c>
      <c r="Y21" s="175" t="s">
        <v>239</v>
      </c>
      <c r="Z21" s="128" t="s">
        <v>216</v>
      </c>
      <c r="AB21" s="131" t="s">
        <v>86</v>
      </c>
      <c r="AJ21" s="104" t="s">
        <v>217</v>
      </c>
      <c r="AK21" s="104" t="s">
        <v>218</v>
      </c>
    </row>
    <row r="22" spans="1:37">
      <c r="A22" s="126">
        <v>7</v>
      </c>
      <c r="B22" s="127" t="s">
        <v>242</v>
      </c>
      <c r="C22" s="128" t="s">
        <v>243</v>
      </c>
      <c r="D22" s="129" t="s">
        <v>244</v>
      </c>
      <c r="E22" s="130">
        <v>95.5</v>
      </c>
      <c r="F22" s="131" t="s">
        <v>245</v>
      </c>
      <c r="K22" s="133">
        <v>1E-3</v>
      </c>
      <c r="L22" s="133">
        <f>E22*K22</f>
        <v>9.5500000000000002E-2</v>
      </c>
      <c r="N22" s="130">
        <f>E22*M22</f>
        <v>0</v>
      </c>
      <c r="O22" s="131">
        <v>20</v>
      </c>
      <c r="P22" s="131" t="s">
        <v>214</v>
      </c>
      <c r="V22" s="134" t="s">
        <v>103</v>
      </c>
      <c r="X22" s="175" t="s">
        <v>243</v>
      </c>
      <c r="Y22" s="175" t="s">
        <v>243</v>
      </c>
      <c r="Z22" s="128" t="s">
        <v>246</v>
      </c>
      <c r="AA22" s="128" t="s">
        <v>214</v>
      </c>
      <c r="AB22" s="131">
        <v>2</v>
      </c>
      <c r="AJ22" s="104" t="s">
        <v>247</v>
      </c>
      <c r="AK22" s="104" t="s">
        <v>218</v>
      </c>
    </row>
    <row r="23" spans="1:37">
      <c r="D23" s="176" t="s">
        <v>248</v>
      </c>
      <c r="E23" s="177"/>
      <c r="F23" s="178"/>
      <c r="G23" s="179"/>
      <c r="H23" s="179"/>
      <c r="I23" s="179"/>
      <c r="J23" s="179"/>
      <c r="K23" s="180"/>
      <c r="L23" s="180"/>
      <c r="M23" s="177"/>
      <c r="N23" s="177"/>
      <c r="O23" s="178"/>
      <c r="P23" s="178"/>
      <c r="Q23" s="177"/>
      <c r="R23" s="177"/>
      <c r="S23" s="177"/>
      <c r="T23" s="181"/>
      <c r="U23" s="181"/>
      <c r="V23" s="181" t="s">
        <v>0</v>
      </c>
      <c r="W23" s="177"/>
      <c r="X23" s="182"/>
    </row>
    <row r="24" spans="1:37">
      <c r="D24" s="176" t="s">
        <v>249</v>
      </c>
      <c r="E24" s="177"/>
      <c r="F24" s="178"/>
      <c r="G24" s="179"/>
      <c r="H24" s="179"/>
      <c r="I24" s="179"/>
      <c r="J24" s="179"/>
      <c r="K24" s="180"/>
      <c r="L24" s="180"/>
      <c r="M24" s="177"/>
      <c r="N24" s="177"/>
      <c r="O24" s="178"/>
      <c r="P24" s="178"/>
      <c r="Q24" s="177"/>
      <c r="R24" s="177"/>
      <c r="S24" s="177"/>
      <c r="T24" s="181"/>
      <c r="U24" s="181"/>
      <c r="V24" s="181" t="s">
        <v>0</v>
      </c>
      <c r="W24" s="177"/>
      <c r="X24" s="182"/>
    </row>
    <row r="25" spans="1:37">
      <c r="A25" s="126">
        <v>8</v>
      </c>
      <c r="B25" s="127" t="s">
        <v>242</v>
      </c>
      <c r="C25" s="128" t="s">
        <v>250</v>
      </c>
      <c r="D25" s="129" t="s">
        <v>251</v>
      </c>
      <c r="E25" s="130">
        <v>1719</v>
      </c>
      <c r="F25" s="131" t="s">
        <v>245</v>
      </c>
      <c r="K25" s="133">
        <v>1E-3</v>
      </c>
      <c r="L25" s="133">
        <f>E25*K25</f>
        <v>1.7190000000000001</v>
      </c>
      <c r="N25" s="130">
        <f>E25*M25</f>
        <v>0</v>
      </c>
      <c r="O25" s="131">
        <v>20</v>
      </c>
      <c r="P25" s="131" t="s">
        <v>214</v>
      </c>
      <c r="V25" s="134" t="s">
        <v>103</v>
      </c>
      <c r="X25" s="175" t="s">
        <v>250</v>
      </c>
      <c r="Y25" s="175" t="s">
        <v>250</v>
      </c>
      <c r="Z25" s="128" t="s">
        <v>246</v>
      </c>
      <c r="AA25" s="128" t="s">
        <v>214</v>
      </c>
      <c r="AB25" s="131">
        <v>2</v>
      </c>
      <c r="AJ25" s="104" t="s">
        <v>247</v>
      </c>
      <c r="AK25" s="104" t="s">
        <v>218</v>
      </c>
    </row>
    <row r="26" spans="1:37">
      <c r="D26" s="176" t="s">
        <v>252</v>
      </c>
      <c r="E26" s="177"/>
      <c r="F26" s="178"/>
      <c r="G26" s="179"/>
      <c r="H26" s="179"/>
      <c r="I26" s="179"/>
      <c r="J26" s="179"/>
      <c r="K26" s="180"/>
      <c r="L26" s="180"/>
      <c r="M26" s="177"/>
      <c r="N26" s="177"/>
      <c r="O26" s="178"/>
      <c r="P26" s="178"/>
      <c r="Q26" s="177"/>
      <c r="R26" s="177"/>
      <c r="S26" s="177"/>
      <c r="T26" s="181"/>
      <c r="U26" s="181"/>
      <c r="V26" s="181" t="s">
        <v>0</v>
      </c>
      <c r="W26" s="177"/>
      <c r="X26" s="182"/>
    </row>
    <row r="27" spans="1:37">
      <c r="D27" s="176" t="s">
        <v>253</v>
      </c>
      <c r="E27" s="177"/>
      <c r="F27" s="178"/>
      <c r="G27" s="179"/>
      <c r="H27" s="179"/>
      <c r="I27" s="179"/>
      <c r="J27" s="179"/>
      <c r="K27" s="180"/>
      <c r="L27" s="180"/>
      <c r="M27" s="177"/>
      <c r="N27" s="177"/>
      <c r="O27" s="178"/>
      <c r="P27" s="178"/>
      <c r="Q27" s="177"/>
      <c r="R27" s="177"/>
      <c r="S27" s="177"/>
      <c r="T27" s="181"/>
      <c r="U27" s="181"/>
      <c r="V27" s="181" t="s">
        <v>0</v>
      </c>
      <c r="W27" s="177"/>
      <c r="X27" s="182"/>
    </row>
    <row r="28" spans="1:37">
      <c r="A28" s="126">
        <v>9</v>
      </c>
      <c r="B28" s="127" t="s">
        <v>242</v>
      </c>
      <c r="C28" s="128" t="s">
        <v>254</v>
      </c>
      <c r="D28" s="129" t="s">
        <v>255</v>
      </c>
      <c r="E28" s="130">
        <v>458.4</v>
      </c>
      <c r="F28" s="131" t="s">
        <v>245</v>
      </c>
      <c r="K28" s="133">
        <v>1E-3</v>
      </c>
      <c r="L28" s="133">
        <f>E28*K28</f>
        <v>0.45839999999999997</v>
      </c>
      <c r="N28" s="130">
        <f>E28*M28</f>
        <v>0</v>
      </c>
      <c r="O28" s="131">
        <v>20</v>
      </c>
      <c r="P28" s="131" t="s">
        <v>214</v>
      </c>
      <c r="V28" s="134" t="s">
        <v>103</v>
      </c>
      <c r="X28" s="175" t="s">
        <v>254</v>
      </c>
      <c r="Y28" s="175" t="s">
        <v>254</v>
      </c>
      <c r="Z28" s="128" t="s">
        <v>246</v>
      </c>
      <c r="AA28" s="128" t="s">
        <v>214</v>
      </c>
      <c r="AB28" s="131">
        <v>2</v>
      </c>
      <c r="AJ28" s="104" t="s">
        <v>247</v>
      </c>
      <c r="AK28" s="104" t="s">
        <v>218</v>
      </c>
    </row>
    <row r="29" spans="1:37">
      <c r="D29" s="176" t="s">
        <v>256</v>
      </c>
      <c r="E29" s="177"/>
      <c r="F29" s="178"/>
      <c r="G29" s="179"/>
      <c r="H29" s="179"/>
      <c r="I29" s="179"/>
      <c r="J29" s="179"/>
      <c r="K29" s="180"/>
      <c r="L29" s="180"/>
      <c r="M29" s="177"/>
      <c r="N29" s="177"/>
      <c r="O29" s="178"/>
      <c r="P29" s="178"/>
      <c r="Q29" s="177"/>
      <c r="R29" s="177"/>
      <c r="S29" s="177"/>
      <c r="T29" s="181"/>
      <c r="U29" s="181"/>
      <c r="V29" s="181" t="s">
        <v>0</v>
      </c>
      <c r="W29" s="177"/>
      <c r="X29" s="182"/>
    </row>
    <row r="30" spans="1:37">
      <c r="A30" s="126">
        <v>10</v>
      </c>
      <c r="B30" s="127" t="s">
        <v>210</v>
      </c>
      <c r="C30" s="128" t="s">
        <v>257</v>
      </c>
      <c r="D30" s="129" t="s">
        <v>258</v>
      </c>
      <c r="E30" s="130">
        <v>30</v>
      </c>
      <c r="F30" s="131" t="s">
        <v>213</v>
      </c>
      <c r="K30" s="133">
        <v>3.5300000000000002E-3</v>
      </c>
      <c r="L30" s="133">
        <f>E30*K30</f>
        <v>0.10590000000000001</v>
      </c>
      <c r="M30" s="130">
        <v>8.2000000000000003E-2</v>
      </c>
      <c r="N30" s="130">
        <f>E30*M30</f>
        <v>2.46</v>
      </c>
      <c r="O30" s="131">
        <v>20</v>
      </c>
      <c r="P30" s="131" t="s">
        <v>214</v>
      </c>
      <c r="V30" s="134" t="s">
        <v>111</v>
      </c>
      <c r="W30" s="130">
        <v>52.11</v>
      </c>
      <c r="X30" s="175" t="s">
        <v>259</v>
      </c>
      <c r="Y30" s="175" t="s">
        <v>257</v>
      </c>
      <c r="Z30" s="128" t="s">
        <v>216</v>
      </c>
      <c r="AB30" s="131" t="s">
        <v>86</v>
      </c>
      <c r="AJ30" s="104" t="s">
        <v>217</v>
      </c>
      <c r="AK30" s="104" t="s">
        <v>218</v>
      </c>
    </row>
    <row r="31" spans="1:37">
      <c r="A31" s="126">
        <v>11</v>
      </c>
      <c r="B31" s="127" t="s">
        <v>210</v>
      </c>
      <c r="C31" s="128" t="s">
        <v>260</v>
      </c>
      <c r="D31" s="129" t="s">
        <v>261</v>
      </c>
      <c r="E31" s="130">
        <v>30</v>
      </c>
      <c r="F31" s="131" t="s">
        <v>213</v>
      </c>
      <c r="K31" s="133">
        <v>1.1199999999999999E-3</v>
      </c>
      <c r="L31" s="133">
        <f>E31*K31</f>
        <v>3.3599999999999998E-2</v>
      </c>
      <c r="N31" s="130">
        <f>E31*M31</f>
        <v>0</v>
      </c>
      <c r="O31" s="131">
        <v>20</v>
      </c>
      <c r="P31" s="131" t="s">
        <v>214</v>
      </c>
      <c r="V31" s="134" t="s">
        <v>111</v>
      </c>
      <c r="W31" s="130">
        <v>20.07</v>
      </c>
      <c r="X31" s="175" t="s">
        <v>262</v>
      </c>
      <c r="Y31" s="175" t="s">
        <v>260</v>
      </c>
      <c r="Z31" s="128" t="s">
        <v>216</v>
      </c>
      <c r="AB31" s="131" t="s">
        <v>86</v>
      </c>
      <c r="AJ31" s="104" t="s">
        <v>217</v>
      </c>
      <c r="AK31" s="104" t="s">
        <v>218</v>
      </c>
    </row>
    <row r="32" spans="1:37">
      <c r="D32" s="183" t="s">
        <v>263</v>
      </c>
      <c r="E32" s="184">
        <f>J32</f>
        <v>0</v>
      </c>
      <c r="H32" s="184"/>
      <c r="I32" s="184"/>
      <c r="J32" s="184"/>
      <c r="L32" s="185">
        <f>SUM(L12:L31)</f>
        <v>23.663336500000003</v>
      </c>
      <c r="N32" s="186">
        <f>SUM(N12:N31)</f>
        <v>2.46</v>
      </c>
      <c r="W32" s="130">
        <f>SUM(W12:W31)</f>
        <v>279.72500000000002</v>
      </c>
    </row>
    <row r="34" spans="1:37">
      <c r="B34" s="128" t="s">
        <v>264</v>
      </c>
    </row>
    <row r="35" spans="1:37" ht="25.5">
      <c r="A35" s="126">
        <v>12</v>
      </c>
      <c r="B35" s="127" t="s">
        <v>265</v>
      </c>
      <c r="C35" s="128" t="s">
        <v>266</v>
      </c>
      <c r="D35" s="129" t="s">
        <v>267</v>
      </c>
      <c r="E35" s="130">
        <v>1</v>
      </c>
      <c r="F35" s="131" t="s">
        <v>229</v>
      </c>
      <c r="K35" s="133">
        <v>2.6945700000000001</v>
      </c>
      <c r="L35" s="133">
        <f>E35*K35</f>
        <v>2.6945700000000001</v>
      </c>
      <c r="N35" s="130">
        <f>E35*M35</f>
        <v>0</v>
      </c>
      <c r="O35" s="131">
        <v>20</v>
      </c>
      <c r="P35" s="131" t="s">
        <v>214</v>
      </c>
      <c r="V35" s="134" t="s">
        <v>111</v>
      </c>
      <c r="W35" s="130">
        <v>7.7839999999999998</v>
      </c>
      <c r="X35" s="175" t="s">
        <v>268</v>
      </c>
      <c r="Y35" s="175" t="s">
        <v>266</v>
      </c>
      <c r="Z35" s="128" t="s">
        <v>269</v>
      </c>
      <c r="AB35" s="131" t="s">
        <v>86</v>
      </c>
      <c r="AJ35" s="104" t="s">
        <v>217</v>
      </c>
      <c r="AK35" s="104" t="s">
        <v>218</v>
      </c>
    </row>
    <row r="36" spans="1:37">
      <c r="D36" s="183" t="s">
        <v>270</v>
      </c>
      <c r="E36" s="184">
        <f>J36</f>
        <v>0</v>
      </c>
      <c r="H36" s="184"/>
      <c r="I36" s="184"/>
      <c r="J36" s="184"/>
      <c r="L36" s="185">
        <f>SUM(L34:L35)</f>
        <v>2.6945700000000001</v>
      </c>
      <c r="N36" s="186">
        <f>SUM(N34:N35)</f>
        <v>0</v>
      </c>
      <c r="W36" s="130">
        <f>SUM(W34:W35)</f>
        <v>7.7839999999999998</v>
      </c>
    </row>
    <row r="38" spans="1:37">
      <c r="B38" s="128" t="s">
        <v>271</v>
      </c>
    </row>
    <row r="39" spans="1:37">
      <c r="A39" s="126">
        <v>13</v>
      </c>
      <c r="B39" s="127" t="s">
        <v>233</v>
      </c>
      <c r="C39" s="128" t="s">
        <v>272</v>
      </c>
      <c r="D39" s="129" t="s">
        <v>273</v>
      </c>
      <c r="E39" s="130">
        <v>38.4</v>
      </c>
      <c r="F39" s="131" t="s">
        <v>213</v>
      </c>
      <c r="K39" s="133">
        <v>5.7800000000000004E-3</v>
      </c>
      <c r="L39" s="133">
        <f>E39*K39</f>
        <v>0.22195200000000001</v>
      </c>
      <c r="N39" s="130">
        <f>E39*M39</f>
        <v>0</v>
      </c>
      <c r="O39" s="131">
        <v>20</v>
      </c>
      <c r="P39" s="131" t="s">
        <v>214</v>
      </c>
      <c r="V39" s="134" t="s">
        <v>111</v>
      </c>
      <c r="W39" s="130">
        <v>26.457999999999998</v>
      </c>
      <c r="X39" s="175" t="s">
        <v>274</v>
      </c>
      <c r="Y39" s="175" t="s">
        <v>272</v>
      </c>
      <c r="Z39" s="128" t="s">
        <v>238</v>
      </c>
      <c r="AB39" s="131" t="s">
        <v>86</v>
      </c>
      <c r="AJ39" s="104" t="s">
        <v>217</v>
      </c>
      <c r="AK39" s="104" t="s">
        <v>218</v>
      </c>
    </row>
    <row r="40" spans="1:37">
      <c r="D40" s="176" t="s">
        <v>275</v>
      </c>
      <c r="E40" s="177"/>
      <c r="F40" s="178"/>
      <c r="G40" s="179"/>
      <c r="H40" s="179"/>
      <c r="I40" s="179"/>
      <c r="J40" s="179"/>
      <c r="K40" s="180"/>
      <c r="L40" s="180"/>
      <c r="M40" s="177"/>
      <c r="N40" s="177"/>
      <c r="O40" s="178"/>
      <c r="P40" s="178"/>
      <c r="Q40" s="177"/>
      <c r="R40" s="177"/>
      <c r="S40" s="177"/>
      <c r="T40" s="181"/>
      <c r="U40" s="181"/>
      <c r="V40" s="181" t="s">
        <v>0</v>
      </c>
      <c r="W40" s="177"/>
      <c r="X40" s="182"/>
    </row>
    <row r="41" spans="1:37">
      <c r="A41" s="126">
        <v>14</v>
      </c>
      <c r="B41" s="127" t="s">
        <v>233</v>
      </c>
      <c r="C41" s="128" t="s">
        <v>276</v>
      </c>
      <c r="D41" s="129" t="s">
        <v>277</v>
      </c>
      <c r="E41" s="130">
        <v>38.4</v>
      </c>
      <c r="F41" s="131" t="s">
        <v>213</v>
      </c>
      <c r="L41" s="133">
        <f>E41*K41</f>
        <v>0</v>
      </c>
      <c r="N41" s="130">
        <f>E41*M41</f>
        <v>0</v>
      </c>
      <c r="O41" s="131">
        <v>20</v>
      </c>
      <c r="P41" s="131" t="s">
        <v>214</v>
      </c>
      <c r="V41" s="134" t="s">
        <v>111</v>
      </c>
      <c r="W41" s="130">
        <v>11.481999999999999</v>
      </c>
      <c r="X41" s="175" t="s">
        <v>278</v>
      </c>
      <c r="Y41" s="175" t="s">
        <v>276</v>
      </c>
      <c r="Z41" s="128" t="s">
        <v>238</v>
      </c>
      <c r="AB41" s="131" t="s">
        <v>86</v>
      </c>
      <c r="AJ41" s="104" t="s">
        <v>217</v>
      </c>
      <c r="AK41" s="104" t="s">
        <v>218</v>
      </c>
    </row>
    <row r="42" spans="1:37">
      <c r="A42" s="126">
        <v>15</v>
      </c>
      <c r="B42" s="127" t="s">
        <v>233</v>
      </c>
      <c r="C42" s="128" t="s">
        <v>279</v>
      </c>
      <c r="D42" s="129" t="s">
        <v>280</v>
      </c>
      <c r="E42" s="130">
        <v>103.68</v>
      </c>
      <c r="F42" s="131" t="s">
        <v>229</v>
      </c>
      <c r="K42" s="133">
        <v>9.1599999999999997E-3</v>
      </c>
      <c r="L42" s="133">
        <f>E42*K42</f>
        <v>0.94970880000000002</v>
      </c>
      <c r="N42" s="130">
        <f>E42*M42</f>
        <v>0</v>
      </c>
      <c r="O42" s="131">
        <v>20</v>
      </c>
      <c r="P42" s="131" t="s">
        <v>214</v>
      </c>
      <c r="V42" s="134" t="s">
        <v>111</v>
      </c>
      <c r="W42" s="130">
        <v>1.5549999999999999</v>
      </c>
      <c r="X42" s="175" t="s">
        <v>281</v>
      </c>
      <c r="Y42" s="175" t="s">
        <v>279</v>
      </c>
      <c r="Z42" s="128" t="s">
        <v>246</v>
      </c>
      <c r="AB42" s="131" t="s">
        <v>86</v>
      </c>
      <c r="AJ42" s="104" t="s">
        <v>217</v>
      </c>
      <c r="AK42" s="104" t="s">
        <v>218</v>
      </c>
    </row>
    <row r="43" spans="1:37">
      <c r="D43" s="176" t="s">
        <v>282</v>
      </c>
      <c r="E43" s="177"/>
      <c r="F43" s="178"/>
      <c r="G43" s="179"/>
      <c r="H43" s="179"/>
      <c r="I43" s="179"/>
      <c r="J43" s="179"/>
      <c r="K43" s="180"/>
      <c r="L43" s="180"/>
      <c r="M43" s="177"/>
      <c r="N43" s="177"/>
      <c r="O43" s="178"/>
      <c r="P43" s="178"/>
      <c r="Q43" s="177"/>
      <c r="R43" s="177"/>
      <c r="S43" s="177"/>
      <c r="T43" s="181"/>
      <c r="U43" s="181"/>
      <c r="V43" s="181" t="s">
        <v>0</v>
      </c>
      <c r="W43" s="177"/>
      <c r="X43" s="182"/>
    </row>
    <row r="44" spans="1:37" ht="25.5">
      <c r="A44" s="126">
        <v>16</v>
      </c>
      <c r="B44" s="127" t="s">
        <v>233</v>
      </c>
      <c r="C44" s="128" t="s">
        <v>283</v>
      </c>
      <c r="D44" s="129" t="s">
        <v>284</v>
      </c>
      <c r="E44" s="130">
        <v>3110.4</v>
      </c>
      <c r="F44" s="131" t="s">
        <v>229</v>
      </c>
      <c r="L44" s="133">
        <f>E44*K44</f>
        <v>0</v>
      </c>
      <c r="N44" s="130">
        <f>E44*M44</f>
        <v>0</v>
      </c>
      <c r="O44" s="131">
        <v>20</v>
      </c>
      <c r="P44" s="131" t="s">
        <v>214</v>
      </c>
      <c r="V44" s="134" t="s">
        <v>111</v>
      </c>
      <c r="X44" s="175" t="s">
        <v>285</v>
      </c>
      <c r="Y44" s="175" t="s">
        <v>283</v>
      </c>
      <c r="Z44" s="128" t="s">
        <v>246</v>
      </c>
      <c r="AB44" s="131" t="s">
        <v>86</v>
      </c>
      <c r="AJ44" s="104" t="s">
        <v>217</v>
      </c>
      <c r="AK44" s="104" t="s">
        <v>218</v>
      </c>
    </row>
    <row r="45" spans="1:37">
      <c r="D45" s="176" t="s">
        <v>286</v>
      </c>
      <c r="E45" s="177"/>
      <c r="F45" s="178"/>
      <c r="G45" s="179"/>
      <c r="H45" s="179"/>
      <c r="I45" s="179"/>
      <c r="J45" s="179"/>
      <c r="K45" s="180"/>
      <c r="L45" s="180"/>
      <c r="M45" s="177"/>
      <c r="N45" s="177"/>
      <c r="O45" s="178"/>
      <c r="P45" s="178"/>
      <c r="Q45" s="177"/>
      <c r="R45" s="177"/>
      <c r="S45" s="177"/>
      <c r="T45" s="181"/>
      <c r="U45" s="181"/>
      <c r="V45" s="181" t="s">
        <v>0</v>
      </c>
      <c r="W45" s="177"/>
      <c r="X45" s="182"/>
    </row>
    <row r="46" spans="1:37">
      <c r="A46" s="126">
        <v>17</v>
      </c>
      <c r="B46" s="127" t="s">
        <v>287</v>
      </c>
      <c r="C46" s="128" t="s">
        <v>288</v>
      </c>
      <c r="D46" s="129" t="s">
        <v>289</v>
      </c>
      <c r="E46" s="130">
        <v>4.6749999999999998</v>
      </c>
      <c r="F46" s="131" t="s">
        <v>213</v>
      </c>
      <c r="K46" s="133">
        <v>1.7600000000000001E-2</v>
      </c>
      <c r="L46" s="133">
        <f>E46*K46</f>
        <v>8.2280000000000006E-2</v>
      </c>
      <c r="N46" s="130">
        <f>E46*M46</f>
        <v>0</v>
      </c>
      <c r="O46" s="131">
        <v>20</v>
      </c>
      <c r="P46" s="131" t="s">
        <v>214</v>
      </c>
      <c r="V46" s="134" t="s">
        <v>111</v>
      </c>
      <c r="W46" s="130">
        <v>6.1379999999999999</v>
      </c>
      <c r="X46" s="175" t="s">
        <v>290</v>
      </c>
      <c r="Y46" s="175" t="s">
        <v>288</v>
      </c>
      <c r="Z46" s="128" t="s">
        <v>291</v>
      </c>
      <c r="AB46" s="131" t="s">
        <v>86</v>
      </c>
      <c r="AJ46" s="104" t="s">
        <v>217</v>
      </c>
      <c r="AK46" s="104" t="s">
        <v>218</v>
      </c>
    </row>
    <row r="47" spans="1:37">
      <c r="D47" s="176" t="s">
        <v>292</v>
      </c>
      <c r="E47" s="177"/>
      <c r="F47" s="178"/>
      <c r="G47" s="179"/>
      <c r="H47" s="179"/>
      <c r="I47" s="179"/>
      <c r="J47" s="179"/>
      <c r="K47" s="180"/>
      <c r="L47" s="180"/>
      <c r="M47" s="177"/>
      <c r="N47" s="177"/>
      <c r="O47" s="178"/>
      <c r="P47" s="178"/>
      <c r="Q47" s="177"/>
      <c r="R47" s="177"/>
      <c r="S47" s="177"/>
      <c r="T47" s="181"/>
      <c r="U47" s="181"/>
      <c r="V47" s="181" t="s">
        <v>0</v>
      </c>
      <c r="W47" s="177"/>
      <c r="X47" s="182"/>
    </row>
    <row r="48" spans="1:37">
      <c r="A48" s="126">
        <v>18</v>
      </c>
      <c r="B48" s="127" t="s">
        <v>287</v>
      </c>
      <c r="C48" s="128" t="s">
        <v>293</v>
      </c>
      <c r="D48" s="129" t="s">
        <v>294</v>
      </c>
      <c r="E48" s="130">
        <v>4.6749999999999998</v>
      </c>
      <c r="F48" s="131" t="s">
        <v>213</v>
      </c>
      <c r="L48" s="133">
        <f>E48*K48</f>
        <v>0</v>
      </c>
      <c r="N48" s="130">
        <f>E48*M48</f>
        <v>0</v>
      </c>
      <c r="O48" s="131">
        <v>20</v>
      </c>
      <c r="P48" s="131" t="s">
        <v>214</v>
      </c>
      <c r="V48" s="134" t="s">
        <v>111</v>
      </c>
      <c r="W48" s="130">
        <v>1.6359999999999999</v>
      </c>
      <c r="X48" s="175" t="s">
        <v>295</v>
      </c>
      <c r="Y48" s="175" t="s">
        <v>293</v>
      </c>
      <c r="Z48" s="128" t="s">
        <v>291</v>
      </c>
      <c r="AB48" s="131" t="s">
        <v>86</v>
      </c>
      <c r="AJ48" s="104" t="s">
        <v>217</v>
      </c>
      <c r="AK48" s="104" t="s">
        <v>218</v>
      </c>
    </row>
    <row r="49" spans="1:37">
      <c r="D49" s="183" t="s">
        <v>296</v>
      </c>
      <c r="E49" s="184">
        <f>J49</f>
        <v>0</v>
      </c>
      <c r="H49" s="184"/>
      <c r="I49" s="184"/>
      <c r="J49" s="184"/>
      <c r="L49" s="185">
        <f>SUM(L38:L48)</f>
        <v>1.2539407999999999</v>
      </c>
      <c r="N49" s="186">
        <f>SUM(N38:N48)</f>
        <v>0</v>
      </c>
      <c r="W49" s="130">
        <f>SUM(W38:W48)</f>
        <v>47.268999999999998</v>
      </c>
    </row>
    <row r="51" spans="1:37">
      <c r="B51" s="128" t="s">
        <v>297</v>
      </c>
    </row>
    <row r="52" spans="1:37" ht="25.5">
      <c r="A52" s="126">
        <v>19</v>
      </c>
      <c r="B52" s="127" t="s">
        <v>298</v>
      </c>
      <c r="C52" s="128" t="s">
        <v>299</v>
      </c>
      <c r="D52" s="129" t="s">
        <v>300</v>
      </c>
      <c r="E52" s="130">
        <v>30</v>
      </c>
      <c r="F52" s="131" t="s">
        <v>213</v>
      </c>
      <c r="K52" s="133">
        <v>5.8889999999999998E-2</v>
      </c>
      <c r="L52" s="133">
        <f>E52*K52</f>
        <v>1.7666999999999999</v>
      </c>
      <c r="N52" s="130">
        <f>E52*M52</f>
        <v>0</v>
      </c>
      <c r="O52" s="131">
        <v>20</v>
      </c>
      <c r="P52" s="131" t="s">
        <v>214</v>
      </c>
      <c r="V52" s="134" t="s">
        <v>111</v>
      </c>
      <c r="W52" s="130">
        <v>15.87</v>
      </c>
      <c r="X52" s="175" t="s">
        <v>301</v>
      </c>
      <c r="Y52" s="175" t="s">
        <v>299</v>
      </c>
      <c r="Z52" s="128" t="s">
        <v>302</v>
      </c>
      <c r="AB52" s="131" t="s">
        <v>86</v>
      </c>
      <c r="AJ52" s="104" t="s">
        <v>217</v>
      </c>
      <c r="AK52" s="104" t="s">
        <v>218</v>
      </c>
    </row>
    <row r="53" spans="1:37">
      <c r="A53" s="126">
        <v>20</v>
      </c>
      <c r="B53" s="127" t="s">
        <v>287</v>
      </c>
      <c r="C53" s="128" t="s">
        <v>303</v>
      </c>
      <c r="D53" s="129" t="s">
        <v>304</v>
      </c>
      <c r="E53" s="130">
        <v>47.75</v>
      </c>
      <c r="F53" s="131" t="s">
        <v>213</v>
      </c>
      <c r="K53" s="133">
        <v>2.1199999999999999E-3</v>
      </c>
      <c r="L53" s="133">
        <f>E53*K53</f>
        <v>0.10123</v>
      </c>
      <c r="N53" s="130">
        <f>E53*M53</f>
        <v>0</v>
      </c>
      <c r="O53" s="131">
        <v>20</v>
      </c>
      <c r="P53" s="131" t="s">
        <v>214</v>
      </c>
      <c r="V53" s="134" t="s">
        <v>111</v>
      </c>
      <c r="W53" s="130">
        <v>27.695</v>
      </c>
      <c r="X53" s="175" t="s">
        <v>305</v>
      </c>
      <c r="Y53" s="175" t="s">
        <v>303</v>
      </c>
      <c r="Z53" s="128" t="s">
        <v>291</v>
      </c>
      <c r="AB53" s="131" t="s">
        <v>86</v>
      </c>
      <c r="AJ53" s="104" t="s">
        <v>217</v>
      </c>
      <c r="AK53" s="104" t="s">
        <v>218</v>
      </c>
    </row>
    <row r="54" spans="1:37">
      <c r="D54" s="183" t="s">
        <v>306</v>
      </c>
      <c r="E54" s="184">
        <f>J54</f>
        <v>0</v>
      </c>
      <c r="H54" s="184"/>
      <c r="I54" s="184"/>
      <c r="J54" s="184"/>
      <c r="L54" s="185">
        <f>SUM(L51:L53)</f>
        <v>1.8679299999999999</v>
      </c>
      <c r="N54" s="186">
        <f>SUM(N51:N53)</f>
        <v>0</v>
      </c>
      <c r="W54" s="130">
        <f>SUM(W51:W53)</f>
        <v>43.564999999999998</v>
      </c>
    </row>
    <row r="56" spans="1:37">
      <c r="B56" s="128" t="s">
        <v>307</v>
      </c>
    </row>
    <row r="57" spans="1:37" ht="25.5">
      <c r="A57" s="126">
        <v>21</v>
      </c>
      <c r="B57" s="127" t="s">
        <v>233</v>
      </c>
      <c r="C57" s="128" t="s">
        <v>308</v>
      </c>
      <c r="D57" s="129" t="s">
        <v>309</v>
      </c>
      <c r="E57" s="130">
        <v>155</v>
      </c>
      <c r="F57" s="131" t="s">
        <v>310</v>
      </c>
      <c r="K57" s="133">
        <v>5.0000000000000002E-5</v>
      </c>
      <c r="L57" s="133">
        <f>E57*K57</f>
        <v>7.7499999999999999E-3</v>
      </c>
      <c r="N57" s="130">
        <f>E57*M57</f>
        <v>0</v>
      </c>
      <c r="O57" s="131">
        <v>20</v>
      </c>
      <c r="P57" s="131" t="s">
        <v>214</v>
      </c>
      <c r="V57" s="134" t="s">
        <v>111</v>
      </c>
      <c r="W57" s="130">
        <v>26.97</v>
      </c>
      <c r="X57" s="175" t="s">
        <v>311</v>
      </c>
      <c r="Y57" s="175" t="s">
        <v>308</v>
      </c>
      <c r="Z57" s="128" t="s">
        <v>246</v>
      </c>
      <c r="AB57" s="131">
        <v>7</v>
      </c>
      <c r="AJ57" s="104" t="s">
        <v>217</v>
      </c>
      <c r="AK57" s="104" t="s">
        <v>218</v>
      </c>
    </row>
    <row r="58" spans="1:37">
      <c r="A58" s="126">
        <v>22</v>
      </c>
      <c r="B58" s="127" t="s">
        <v>312</v>
      </c>
      <c r="C58" s="128" t="s">
        <v>313</v>
      </c>
      <c r="D58" s="129" t="s">
        <v>314</v>
      </c>
      <c r="E58" s="130">
        <v>5.76</v>
      </c>
      <c r="F58" s="131" t="s">
        <v>229</v>
      </c>
      <c r="L58" s="133">
        <f>E58*K58</f>
        <v>0</v>
      </c>
      <c r="M58" s="130">
        <v>2.2000000000000002</v>
      </c>
      <c r="N58" s="130">
        <f>E58*M58</f>
        <v>12.672000000000001</v>
      </c>
      <c r="O58" s="131">
        <v>20</v>
      </c>
      <c r="P58" s="131" t="s">
        <v>214</v>
      </c>
      <c r="V58" s="134" t="s">
        <v>111</v>
      </c>
      <c r="W58" s="130">
        <v>43.713000000000001</v>
      </c>
      <c r="X58" s="175" t="s">
        <v>315</v>
      </c>
      <c r="Y58" s="175" t="s">
        <v>313</v>
      </c>
      <c r="Z58" s="128" t="s">
        <v>316</v>
      </c>
      <c r="AB58" s="131" t="s">
        <v>86</v>
      </c>
      <c r="AJ58" s="104" t="s">
        <v>217</v>
      </c>
      <c r="AK58" s="104" t="s">
        <v>218</v>
      </c>
    </row>
    <row r="59" spans="1:37">
      <c r="D59" s="176" t="s">
        <v>232</v>
      </c>
      <c r="E59" s="177"/>
      <c r="F59" s="178"/>
      <c r="G59" s="179"/>
      <c r="H59" s="179"/>
      <c r="I59" s="179"/>
      <c r="J59" s="179"/>
      <c r="K59" s="180"/>
      <c r="L59" s="180"/>
      <c r="M59" s="177"/>
      <c r="N59" s="177"/>
      <c r="O59" s="178"/>
      <c r="P59" s="178"/>
      <c r="Q59" s="177"/>
      <c r="R59" s="177"/>
      <c r="S59" s="177"/>
      <c r="T59" s="181"/>
      <c r="U59" s="181"/>
      <c r="V59" s="181" t="s">
        <v>0</v>
      </c>
      <c r="W59" s="177"/>
      <c r="X59" s="182"/>
    </row>
    <row r="60" spans="1:37">
      <c r="A60" s="126">
        <v>23</v>
      </c>
      <c r="B60" s="127" t="s">
        <v>226</v>
      </c>
      <c r="C60" s="128" t="s">
        <v>317</v>
      </c>
      <c r="D60" s="129" t="s">
        <v>318</v>
      </c>
      <c r="E60" s="130">
        <v>47.75</v>
      </c>
      <c r="F60" s="131" t="s">
        <v>213</v>
      </c>
      <c r="L60" s="133">
        <f t="shared" ref="L60:L67" si="0">E60*K60</f>
        <v>0</v>
      </c>
      <c r="M60" s="130">
        <v>6.6000000000000003E-2</v>
      </c>
      <c r="N60" s="130">
        <f t="shared" ref="N60:N67" si="1">E60*M60</f>
        <v>3.1515</v>
      </c>
      <c r="O60" s="131">
        <v>20</v>
      </c>
      <c r="P60" s="131" t="s">
        <v>214</v>
      </c>
      <c r="V60" s="134" t="s">
        <v>111</v>
      </c>
      <c r="W60" s="130">
        <v>32.948</v>
      </c>
      <c r="X60" s="175" t="s">
        <v>319</v>
      </c>
      <c r="Y60" s="175" t="s">
        <v>317</v>
      </c>
      <c r="Z60" s="128" t="s">
        <v>316</v>
      </c>
      <c r="AB60" s="131" t="s">
        <v>86</v>
      </c>
      <c r="AJ60" s="104" t="s">
        <v>217</v>
      </c>
      <c r="AK60" s="104" t="s">
        <v>218</v>
      </c>
    </row>
    <row r="61" spans="1:37">
      <c r="A61" s="126">
        <v>24</v>
      </c>
      <c r="B61" s="127" t="s">
        <v>312</v>
      </c>
      <c r="C61" s="128" t="s">
        <v>320</v>
      </c>
      <c r="D61" s="129" t="s">
        <v>321</v>
      </c>
      <c r="E61" s="130">
        <v>47.75</v>
      </c>
      <c r="F61" s="131" t="s">
        <v>213</v>
      </c>
      <c r="L61" s="133">
        <f t="shared" si="0"/>
        <v>0</v>
      </c>
      <c r="M61" s="130">
        <v>6.0999999999999999E-2</v>
      </c>
      <c r="N61" s="130">
        <f t="shared" si="1"/>
        <v>2.91275</v>
      </c>
      <c r="O61" s="131">
        <v>20</v>
      </c>
      <c r="P61" s="131" t="s">
        <v>214</v>
      </c>
      <c r="V61" s="134" t="s">
        <v>111</v>
      </c>
      <c r="W61" s="130">
        <v>38.247999999999998</v>
      </c>
      <c r="X61" s="175" t="s">
        <v>322</v>
      </c>
      <c r="Y61" s="175" t="s">
        <v>320</v>
      </c>
      <c r="Z61" s="128" t="s">
        <v>316</v>
      </c>
      <c r="AB61" s="131" t="s">
        <v>86</v>
      </c>
      <c r="AJ61" s="104" t="s">
        <v>217</v>
      </c>
      <c r="AK61" s="104" t="s">
        <v>218</v>
      </c>
    </row>
    <row r="62" spans="1:37">
      <c r="A62" s="126">
        <v>25</v>
      </c>
      <c r="B62" s="127" t="s">
        <v>312</v>
      </c>
      <c r="C62" s="128" t="s">
        <v>323</v>
      </c>
      <c r="D62" s="129" t="s">
        <v>324</v>
      </c>
      <c r="E62" s="130">
        <v>18.521000000000001</v>
      </c>
      <c r="F62" s="131" t="s">
        <v>236</v>
      </c>
      <c r="L62" s="133">
        <f t="shared" si="0"/>
        <v>0</v>
      </c>
      <c r="N62" s="130">
        <f t="shared" si="1"/>
        <v>0</v>
      </c>
      <c r="O62" s="131">
        <v>20</v>
      </c>
      <c r="P62" s="131" t="s">
        <v>214</v>
      </c>
      <c r="V62" s="134" t="s">
        <v>111</v>
      </c>
      <c r="W62" s="130">
        <v>23.855</v>
      </c>
      <c r="X62" s="175" t="s">
        <v>325</v>
      </c>
      <c r="Y62" s="175" t="s">
        <v>323</v>
      </c>
      <c r="Z62" s="128" t="s">
        <v>316</v>
      </c>
      <c r="AB62" s="131" t="s">
        <v>86</v>
      </c>
      <c r="AJ62" s="104" t="s">
        <v>217</v>
      </c>
      <c r="AK62" s="104" t="s">
        <v>218</v>
      </c>
    </row>
    <row r="63" spans="1:37">
      <c r="A63" s="126">
        <v>26</v>
      </c>
      <c r="B63" s="127" t="s">
        <v>312</v>
      </c>
      <c r="C63" s="128" t="s">
        <v>326</v>
      </c>
      <c r="D63" s="129" t="s">
        <v>327</v>
      </c>
      <c r="E63" s="130">
        <v>18.521000000000001</v>
      </c>
      <c r="F63" s="131" t="s">
        <v>236</v>
      </c>
      <c r="L63" s="133">
        <f t="shared" si="0"/>
        <v>0</v>
      </c>
      <c r="N63" s="130">
        <f t="shared" si="1"/>
        <v>0</v>
      </c>
      <c r="O63" s="131">
        <v>20</v>
      </c>
      <c r="P63" s="131" t="s">
        <v>214</v>
      </c>
      <c r="V63" s="134" t="s">
        <v>111</v>
      </c>
      <c r="W63" s="130">
        <v>10.02</v>
      </c>
      <c r="X63" s="175" t="s">
        <v>328</v>
      </c>
      <c r="Y63" s="175" t="s">
        <v>326</v>
      </c>
      <c r="Z63" s="128" t="s">
        <v>316</v>
      </c>
      <c r="AB63" s="131" t="s">
        <v>86</v>
      </c>
      <c r="AJ63" s="104" t="s">
        <v>217</v>
      </c>
      <c r="AK63" s="104" t="s">
        <v>218</v>
      </c>
    </row>
    <row r="64" spans="1:37">
      <c r="A64" s="126">
        <v>27</v>
      </c>
      <c r="B64" s="127" t="s">
        <v>312</v>
      </c>
      <c r="C64" s="128" t="s">
        <v>329</v>
      </c>
      <c r="D64" s="129" t="s">
        <v>330</v>
      </c>
      <c r="E64" s="130">
        <v>555.63</v>
      </c>
      <c r="F64" s="131" t="s">
        <v>236</v>
      </c>
      <c r="L64" s="133">
        <f t="shared" si="0"/>
        <v>0</v>
      </c>
      <c r="N64" s="130">
        <f t="shared" si="1"/>
        <v>0</v>
      </c>
      <c r="O64" s="131">
        <v>20</v>
      </c>
      <c r="P64" s="131" t="s">
        <v>214</v>
      </c>
      <c r="V64" s="134" t="s">
        <v>111</v>
      </c>
      <c r="X64" s="175" t="s">
        <v>331</v>
      </c>
      <c r="Y64" s="175" t="s">
        <v>329</v>
      </c>
      <c r="Z64" s="128" t="s">
        <v>316</v>
      </c>
      <c r="AB64" s="131" t="s">
        <v>86</v>
      </c>
      <c r="AJ64" s="104" t="s">
        <v>217</v>
      </c>
      <c r="AK64" s="104" t="s">
        <v>218</v>
      </c>
    </row>
    <row r="65" spans="1:37">
      <c r="A65" s="126">
        <v>28</v>
      </c>
      <c r="B65" s="127" t="s">
        <v>312</v>
      </c>
      <c r="C65" s="128" t="s">
        <v>332</v>
      </c>
      <c r="D65" s="129" t="s">
        <v>333</v>
      </c>
      <c r="E65" s="130">
        <v>18.521000000000001</v>
      </c>
      <c r="F65" s="131" t="s">
        <v>236</v>
      </c>
      <c r="L65" s="133">
        <f t="shared" si="0"/>
        <v>0</v>
      </c>
      <c r="N65" s="130">
        <f t="shared" si="1"/>
        <v>0</v>
      </c>
      <c r="O65" s="131">
        <v>20</v>
      </c>
      <c r="P65" s="131" t="s">
        <v>214</v>
      </c>
      <c r="V65" s="134" t="s">
        <v>111</v>
      </c>
      <c r="W65" s="130">
        <v>20.873000000000001</v>
      </c>
      <c r="X65" s="175" t="s">
        <v>334</v>
      </c>
      <c r="Y65" s="175" t="s">
        <v>332</v>
      </c>
      <c r="Z65" s="128" t="s">
        <v>316</v>
      </c>
      <c r="AB65" s="131" t="s">
        <v>86</v>
      </c>
      <c r="AJ65" s="104" t="s">
        <v>217</v>
      </c>
      <c r="AK65" s="104" t="s">
        <v>218</v>
      </c>
    </row>
    <row r="66" spans="1:37">
      <c r="A66" s="126">
        <v>29</v>
      </c>
      <c r="B66" s="127" t="s">
        <v>312</v>
      </c>
      <c r="C66" s="128" t="s">
        <v>335</v>
      </c>
      <c r="D66" s="129" t="s">
        <v>336</v>
      </c>
      <c r="E66" s="130">
        <v>18.521000000000001</v>
      </c>
      <c r="F66" s="131" t="s">
        <v>236</v>
      </c>
      <c r="L66" s="133">
        <f t="shared" si="0"/>
        <v>0</v>
      </c>
      <c r="N66" s="130">
        <f t="shared" si="1"/>
        <v>0</v>
      </c>
      <c r="O66" s="131">
        <v>20</v>
      </c>
      <c r="P66" s="131" t="s">
        <v>214</v>
      </c>
      <c r="V66" s="134" t="s">
        <v>111</v>
      </c>
      <c r="W66" s="130">
        <v>2.3340000000000001</v>
      </c>
      <c r="X66" s="175" t="s">
        <v>337</v>
      </c>
      <c r="Y66" s="175" t="s">
        <v>335</v>
      </c>
      <c r="Z66" s="128" t="s">
        <v>316</v>
      </c>
      <c r="AB66" s="131" t="s">
        <v>86</v>
      </c>
      <c r="AJ66" s="104" t="s">
        <v>217</v>
      </c>
      <c r="AK66" s="104" t="s">
        <v>218</v>
      </c>
    </row>
    <row r="67" spans="1:37" ht="25.5">
      <c r="A67" s="126">
        <v>30</v>
      </c>
      <c r="B67" s="127" t="s">
        <v>338</v>
      </c>
      <c r="C67" s="128" t="s">
        <v>339</v>
      </c>
      <c r="D67" s="129" t="s">
        <v>340</v>
      </c>
      <c r="E67" s="130">
        <v>18.521000000000001</v>
      </c>
      <c r="F67" s="131" t="s">
        <v>236</v>
      </c>
      <c r="L67" s="133">
        <f t="shared" si="0"/>
        <v>0</v>
      </c>
      <c r="N67" s="130">
        <f t="shared" si="1"/>
        <v>0</v>
      </c>
      <c r="O67" s="131">
        <v>20</v>
      </c>
      <c r="P67" s="131" t="s">
        <v>214</v>
      </c>
      <c r="V67" s="134" t="s">
        <v>111</v>
      </c>
      <c r="X67" s="175" t="s">
        <v>341</v>
      </c>
      <c r="Y67" s="175" t="s">
        <v>339</v>
      </c>
      <c r="Z67" s="128" t="s">
        <v>316</v>
      </c>
      <c r="AB67" s="131" t="s">
        <v>86</v>
      </c>
      <c r="AJ67" s="104" t="s">
        <v>217</v>
      </c>
      <c r="AK67" s="104" t="s">
        <v>218</v>
      </c>
    </row>
    <row r="68" spans="1:37">
      <c r="D68" s="183" t="s">
        <v>342</v>
      </c>
      <c r="E68" s="184">
        <f>J68</f>
        <v>0</v>
      </c>
      <c r="H68" s="184"/>
      <c r="I68" s="184"/>
      <c r="J68" s="184"/>
      <c r="L68" s="185">
        <f>SUM(L56:L67)</f>
        <v>7.7499999999999999E-3</v>
      </c>
      <c r="N68" s="186">
        <f>SUM(N56:N67)</f>
        <v>18.736250000000002</v>
      </c>
      <c r="W68" s="130">
        <f>SUM(W56:W67)</f>
        <v>198.96099999999998</v>
      </c>
    </row>
    <row r="70" spans="1:37">
      <c r="D70" s="183" t="s">
        <v>343</v>
      </c>
      <c r="E70" s="186">
        <f>J70</f>
        <v>0</v>
      </c>
      <c r="H70" s="184"/>
      <c r="I70" s="184"/>
      <c r="J70" s="184"/>
      <c r="L70" s="185">
        <f>+L32+L36+L49+L54+L68</f>
        <v>29.487527300000004</v>
      </c>
      <c r="N70" s="186">
        <f>+N32+N36+N49+N54+N68</f>
        <v>21.196250000000003</v>
      </c>
      <c r="W70" s="130">
        <f>+W32+W36+W49+W54+W68</f>
        <v>577.30399999999997</v>
      </c>
    </row>
    <row r="72" spans="1:37">
      <c r="B72" s="174" t="s">
        <v>344</v>
      </c>
    </row>
    <row r="73" spans="1:37">
      <c r="B73" s="128" t="s">
        <v>345</v>
      </c>
    </row>
    <row r="74" spans="1:37">
      <c r="A74" s="126">
        <v>31</v>
      </c>
      <c r="B74" s="127" t="s">
        <v>346</v>
      </c>
      <c r="C74" s="128" t="s">
        <v>347</v>
      </c>
      <c r="D74" s="129" t="s">
        <v>348</v>
      </c>
      <c r="E74" s="130">
        <v>476.3</v>
      </c>
      <c r="F74" s="131" t="s">
        <v>245</v>
      </c>
      <c r="K74" s="133">
        <v>5.0000000000000002E-5</v>
      </c>
      <c r="L74" s="133">
        <f>E74*K74</f>
        <v>2.3815000000000003E-2</v>
      </c>
      <c r="N74" s="130">
        <f>E74*M74</f>
        <v>0</v>
      </c>
      <c r="O74" s="131">
        <v>20</v>
      </c>
      <c r="P74" s="131" t="s">
        <v>214</v>
      </c>
      <c r="V74" s="134" t="s">
        <v>349</v>
      </c>
      <c r="W74" s="130">
        <v>31.436</v>
      </c>
      <c r="X74" s="175" t="s">
        <v>350</v>
      </c>
      <c r="Y74" s="175" t="s">
        <v>347</v>
      </c>
      <c r="Z74" s="128" t="s">
        <v>351</v>
      </c>
      <c r="AB74" s="131" t="s">
        <v>86</v>
      </c>
      <c r="AJ74" s="104" t="s">
        <v>352</v>
      </c>
      <c r="AK74" s="104" t="s">
        <v>218</v>
      </c>
    </row>
    <row r="75" spans="1:37">
      <c r="A75" s="126">
        <v>32</v>
      </c>
      <c r="B75" s="127" t="s">
        <v>242</v>
      </c>
      <c r="C75" s="128" t="s">
        <v>353</v>
      </c>
      <c r="D75" s="129" t="s">
        <v>354</v>
      </c>
      <c r="E75" s="130">
        <v>18</v>
      </c>
      <c r="F75" s="131" t="s">
        <v>355</v>
      </c>
      <c r="K75" s="133">
        <v>0.02</v>
      </c>
      <c r="L75" s="133">
        <f>E75*K75</f>
        <v>0.36</v>
      </c>
      <c r="N75" s="130">
        <f>E75*M75</f>
        <v>0</v>
      </c>
      <c r="O75" s="131">
        <v>20</v>
      </c>
      <c r="P75" s="131" t="s">
        <v>214</v>
      </c>
      <c r="V75" s="134" t="s">
        <v>103</v>
      </c>
      <c r="X75" s="175" t="s">
        <v>353</v>
      </c>
      <c r="Y75" s="175" t="s">
        <v>353</v>
      </c>
      <c r="Z75" s="128" t="s">
        <v>356</v>
      </c>
      <c r="AA75" s="128" t="s">
        <v>214</v>
      </c>
      <c r="AB75" s="131">
        <v>8</v>
      </c>
      <c r="AJ75" s="104" t="s">
        <v>357</v>
      </c>
      <c r="AK75" s="104" t="s">
        <v>218</v>
      </c>
    </row>
    <row r="76" spans="1:37">
      <c r="A76" s="126">
        <v>33</v>
      </c>
      <c r="B76" s="127" t="s">
        <v>346</v>
      </c>
      <c r="C76" s="128" t="s">
        <v>358</v>
      </c>
      <c r="D76" s="129" t="s">
        <v>359</v>
      </c>
      <c r="E76" s="130">
        <v>476.3</v>
      </c>
      <c r="F76" s="131" t="s">
        <v>245</v>
      </c>
      <c r="K76" s="133">
        <v>5.0000000000000002E-5</v>
      </c>
      <c r="L76" s="133">
        <f>E76*K76</f>
        <v>2.3815000000000003E-2</v>
      </c>
      <c r="M76" s="130">
        <v>1E-3</v>
      </c>
      <c r="N76" s="130">
        <f>E76*M76</f>
        <v>0.4763</v>
      </c>
      <c r="O76" s="131">
        <v>20</v>
      </c>
      <c r="P76" s="131" t="s">
        <v>214</v>
      </c>
      <c r="V76" s="134" t="s">
        <v>349</v>
      </c>
      <c r="W76" s="130">
        <v>46.201000000000001</v>
      </c>
      <c r="X76" s="175" t="s">
        <v>360</v>
      </c>
      <c r="Y76" s="175" t="s">
        <v>358</v>
      </c>
      <c r="Z76" s="128" t="s">
        <v>351</v>
      </c>
      <c r="AB76" s="131" t="s">
        <v>86</v>
      </c>
      <c r="AJ76" s="104" t="s">
        <v>352</v>
      </c>
      <c r="AK76" s="104" t="s">
        <v>218</v>
      </c>
    </row>
    <row r="77" spans="1:37">
      <c r="D77" s="176" t="s">
        <v>361</v>
      </c>
      <c r="E77" s="177"/>
      <c r="F77" s="178"/>
      <c r="G77" s="179"/>
      <c r="H77" s="179"/>
      <c r="I77" s="179"/>
      <c r="J77" s="179"/>
      <c r="K77" s="180"/>
      <c r="L77" s="180"/>
      <c r="M77" s="177"/>
      <c r="N77" s="177"/>
      <c r="O77" s="178"/>
      <c r="P77" s="178"/>
      <c r="Q77" s="177"/>
      <c r="R77" s="177"/>
      <c r="S77" s="177"/>
      <c r="T77" s="181"/>
      <c r="U77" s="181"/>
      <c r="V77" s="181" t="s">
        <v>0</v>
      </c>
      <c r="W77" s="177"/>
      <c r="X77" s="182"/>
    </row>
    <row r="78" spans="1:37">
      <c r="D78" s="183" t="s">
        <v>362</v>
      </c>
      <c r="E78" s="184">
        <f>J78</f>
        <v>0</v>
      </c>
      <c r="H78" s="184"/>
      <c r="I78" s="184"/>
      <c r="J78" s="184"/>
      <c r="L78" s="185">
        <f>SUM(L72:L77)</f>
        <v>0.40763000000000005</v>
      </c>
      <c r="N78" s="186">
        <f>SUM(N72:N77)</f>
        <v>0.4763</v>
      </c>
      <c r="W78" s="130">
        <f>SUM(W72:W77)</f>
        <v>77.637</v>
      </c>
    </row>
    <row r="80" spans="1:37">
      <c r="B80" s="128" t="s">
        <v>363</v>
      </c>
    </row>
    <row r="81" spans="1:37">
      <c r="A81" s="126">
        <v>34</v>
      </c>
      <c r="B81" s="127" t="s">
        <v>364</v>
      </c>
      <c r="C81" s="128" t="s">
        <v>365</v>
      </c>
      <c r="D81" s="129" t="s">
        <v>366</v>
      </c>
      <c r="E81" s="130">
        <v>39.6</v>
      </c>
      <c r="F81" s="131" t="s">
        <v>213</v>
      </c>
      <c r="K81" s="133">
        <v>2.5999999999999998E-4</v>
      </c>
      <c r="L81" s="133">
        <f>E81*K81</f>
        <v>1.0296E-2</v>
      </c>
      <c r="N81" s="130">
        <f>E81*M81</f>
        <v>0</v>
      </c>
      <c r="O81" s="131">
        <v>20</v>
      </c>
      <c r="P81" s="131" t="s">
        <v>214</v>
      </c>
      <c r="V81" s="134" t="s">
        <v>349</v>
      </c>
      <c r="W81" s="130">
        <v>14.929</v>
      </c>
      <c r="X81" s="175" t="s">
        <v>367</v>
      </c>
      <c r="Y81" s="175" t="s">
        <v>365</v>
      </c>
      <c r="Z81" s="128" t="s">
        <v>368</v>
      </c>
      <c r="AB81" s="131" t="s">
        <v>86</v>
      </c>
      <c r="AJ81" s="104" t="s">
        <v>352</v>
      </c>
      <c r="AK81" s="104" t="s">
        <v>218</v>
      </c>
    </row>
    <row r="82" spans="1:37">
      <c r="D82" s="176" t="s">
        <v>369</v>
      </c>
      <c r="E82" s="177"/>
      <c r="F82" s="178"/>
      <c r="G82" s="179"/>
      <c r="H82" s="179"/>
      <c r="I82" s="179"/>
      <c r="J82" s="179"/>
      <c r="K82" s="180"/>
      <c r="L82" s="180"/>
      <c r="M82" s="177"/>
      <c r="N82" s="177"/>
      <c r="O82" s="178"/>
      <c r="P82" s="178"/>
      <c r="Q82" s="177"/>
      <c r="R82" s="177"/>
      <c r="S82" s="177"/>
      <c r="T82" s="181"/>
      <c r="U82" s="181"/>
      <c r="V82" s="181" t="s">
        <v>0</v>
      </c>
      <c r="W82" s="177"/>
      <c r="X82" s="182"/>
    </row>
    <row r="83" spans="1:37">
      <c r="A83" s="126">
        <v>35</v>
      </c>
      <c r="B83" s="127" t="s">
        <v>364</v>
      </c>
      <c r="C83" s="128" t="s">
        <v>370</v>
      </c>
      <c r="D83" s="129" t="s">
        <v>371</v>
      </c>
      <c r="E83" s="130">
        <v>39.6</v>
      </c>
      <c r="F83" s="131" t="s">
        <v>213</v>
      </c>
      <c r="K83" s="133">
        <v>8.0000000000000007E-5</v>
      </c>
      <c r="L83" s="133">
        <f>E83*K83</f>
        <v>3.1680000000000002E-3</v>
      </c>
      <c r="N83" s="130">
        <f>E83*M83</f>
        <v>0</v>
      </c>
      <c r="O83" s="131">
        <v>20</v>
      </c>
      <c r="P83" s="131" t="s">
        <v>214</v>
      </c>
      <c r="V83" s="134" t="s">
        <v>349</v>
      </c>
      <c r="W83" s="130">
        <v>5.1879999999999997</v>
      </c>
      <c r="X83" s="175" t="s">
        <v>372</v>
      </c>
      <c r="Y83" s="175" t="s">
        <v>370</v>
      </c>
      <c r="Z83" s="128" t="s">
        <v>368</v>
      </c>
      <c r="AB83" s="131" t="s">
        <v>86</v>
      </c>
      <c r="AJ83" s="104" t="s">
        <v>352</v>
      </c>
      <c r="AK83" s="104" t="s">
        <v>218</v>
      </c>
    </row>
    <row r="84" spans="1:37">
      <c r="D84" s="183" t="s">
        <v>373</v>
      </c>
      <c r="E84" s="184">
        <f>J84</f>
        <v>0</v>
      </c>
      <c r="H84" s="184"/>
      <c r="I84" s="184"/>
      <c r="J84" s="184"/>
      <c r="L84" s="185">
        <f>SUM(L80:L83)</f>
        <v>1.3464E-2</v>
      </c>
      <c r="N84" s="186">
        <f>SUM(N80:N83)</f>
        <v>0</v>
      </c>
      <c r="W84" s="130">
        <f>SUM(W80:W83)</f>
        <v>20.117000000000001</v>
      </c>
    </row>
    <row r="86" spans="1:37">
      <c r="D86" s="183" t="s">
        <v>374</v>
      </c>
      <c r="E86" s="184">
        <f>J86</f>
        <v>0</v>
      </c>
      <c r="H86" s="184"/>
      <c r="I86" s="184"/>
      <c r="J86" s="184"/>
      <c r="L86" s="185">
        <f>+L78+L84</f>
        <v>0.42109400000000002</v>
      </c>
      <c r="N86" s="186">
        <f>+N78+N84</f>
        <v>0.4763</v>
      </c>
      <c r="W86" s="130">
        <f>+W78+W84</f>
        <v>97.754000000000005</v>
      </c>
    </row>
    <row r="88" spans="1:37">
      <c r="D88" s="187" t="s">
        <v>375</v>
      </c>
      <c r="E88" s="184">
        <f>J88</f>
        <v>0</v>
      </c>
      <c r="H88" s="184"/>
      <c r="I88" s="184"/>
      <c r="J88" s="184"/>
      <c r="L88" s="185">
        <f>+L70+L86</f>
        <v>29.908621300000004</v>
      </c>
      <c r="N88" s="186">
        <f>+N70+N86</f>
        <v>21.672550000000001</v>
      </c>
      <c r="W88" s="130">
        <f>+W70+W86</f>
        <v>675.05799999999999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0"/>
  <sheetViews>
    <sheetView showGridLines="0" tabSelected="1" workbookViewId="0"/>
  </sheetViews>
  <sheetFormatPr defaultColWidth="9.140625" defaultRowHeight="13.5"/>
  <cols>
    <col min="1" max="1" width="15.7109375" style="113" customWidth="1"/>
    <col min="2" max="3" width="45.7109375" style="113" customWidth="1"/>
    <col min="4" max="4" width="11.28515625" style="114" customWidth="1"/>
    <col min="5" max="1025" width="9.140625" style="104"/>
  </cols>
  <sheetData>
    <row r="1" spans="1:6">
      <c r="A1" s="115" t="s">
        <v>181</v>
      </c>
      <c r="B1" s="116"/>
      <c r="C1" s="116"/>
      <c r="D1" s="117" t="s">
        <v>3</v>
      </c>
    </row>
    <row r="2" spans="1:6">
      <c r="A2" s="115" t="s">
        <v>11</v>
      </c>
      <c r="B2" s="116"/>
      <c r="C2" s="116"/>
      <c r="D2" s="117" t="s">
        <v>183</v>
      </c>
    </row>
    <row r="3" spans="1:6">
      <c r="A3" s="115" t="s">
        <v>15</v>
      </c>
      <c r="B3" s="116"/>
      <c r="C3" s="116"/>
      <c r="D3" s="117" t="s">
        <v>184</v>
      </c>
    </row>
    <row r="4" spans="1:6">
      <c r="A4" s="116"/>
      <c r="B4" s="116"/>
      <c r="C4" s="116"/>
      <c r="D4" s="116"/>
    </row>
    <row r="5" spans="1:6">
      <c r="A5" s="115" t="s">
        <v>185</v>
      </c>
      <c r="B5" s="116"/>
      <c r="C5" s="116"/>
      <c r="D5" s="116"/>
    </row>
    <row r="6" spans="1:6">
      <c r="A6" s="115"/>
      <c r="B6" s="116"/>
      <c r="C6" s="116"/>
      <c r="D6" s="116"/>
    </row>
    <row r="7" spans="1:6">
      <c r="A7" s="115"/>
      <c r="B7" s="116"/>
      <c r="C7" s="116"/>
      <c r="D7" s="116"/>
    </row>
    <row r="8" spans="1:6">
      <c r="A8" s="104" t="s">
        <v>186</v>
      </c>
      <c r="B8" s="118"/>
      <c r="C8" s="119"/>
      <c r="D8" s="120"/>
    </row>
    <row r="9" spans="1:6">
      <c r="A9" s="121" t="s">
        <v>65</v>
      </c>
      <c r="B9" s="121" t="s">
        <v>66</v>
      </c>
      <c r="C9" s="121" t="s">
        <v>67</v>
      </c>
      <c r="D9" s="122" t="s">
        <v>68</v>
      </c>
      <c r="F9" s="104" t="s">
        <v>376</v>
      </c>
    </row>
    <row r="10" spans="1:6">
      <c r="A10" s="123"/>
      <c r="B10" s="123"/>
      <c r="C10" s="124"/>
      <c r="D10" s="125"/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4"/>
  <sheetViews>
    <sheetView showGridLines="0" workbookViewId="0">
      <selection activeCell="B12" sqref="B12:D30"/>
    </sheetView>
  </sheetViews>
  <sheetFormatPr defaultColWidth="9" defaultRowHeight="13.5"/>
  <cols>
    <col min="1" max="1" width="45.85546875" style="104" customWidth="1"/>
    <col min="2" max="2" width="14.28515625" style="105" customWidth="1"/>
    <col min="3" max="3" width="13.5703125" style="105" customWidth="1"/>
    <col min="4" max="4" width="11.5703125" style="105" customWidth="1"/>
    <col min="5" max="5" width="12.140625" style="106" customWidth="1"/>
    <col min="6" max="6" width="10.140625" style="107" customWidth="1"/>
    <col min="7" max="7" width="9.140625" style="107" customWidth="1"/>
    <col min="8" max="23" width="9.140625" style="104" customWidth="1"/>
    <col min="24" max="25" width="5.7109375" style="104" customWidth="1"/>
    <col min="26" max="26" width="6.5703125" style="104" customWidth="1"/>
    <col min="27" max="27" width="24.28515625" style="104" customWidth="1"/>
    <col min="28" max="28" width="4.28515625" style="104" customWidth="1"/>
    <col min="29" max="29" width="8.28515625" style="104" customWidth="1"/>
    <col min="30" max="30" width="8.7109375" style="104" customWidth="1"/>
    <col min="31" max="37" width="9.140625" style="104" customWidth="1"/>
  </cols>
  <sheetData>
    <row r="1" spans="1:30" s="104" customFormat="1" ht="12.75">
      <c r="A1" s="108" t="s">
        <v>181</v>
      </c>
      <c r="B1" s="105"/>
      <c r="D1" s="105"/>
      <c r="E1" s="108" t="s">
        <v>182</v>
      </c>
      <c r="Z1" s="101" t="s">
        <v>4</v>
      </c>
      <c r="AA1" s="101" t="s">
        <v>5</v>
      </c>
      <c r="AB1" s="101" t="s">
        <v>6</v>
      </c>
      <c r="AC1" s="101" t="s">
        <v>7</v>
      </c>
      <c r="AD1" s="101" t="s">
        <v>8</v>
      </c>
    </row>
    <row r="2" spans="1:30" s="104" customFormat="1" ht="12.75">
      <c r="A2" s="108" t="s">
        <v>11</v>
      </c>
      <c r="B2" s="105"/>
      <c r="D2" s="105"/>
      <c r="E2" s="108" t="s">
        <v>183</v>
      </c>
      <c r="Z2" s="101" t="s">
        <v>12</v>
      </c>
      <c r="AA2" s="102" t="s">
        <v>69</v>
      </c>
      <c r="AB2" s="102" t="s">
        <v>14</v>
      </c>
      <c r="AC2" s="102"/>
      <c r="AD2" s="103"/>
    </row>
    <row r="3" spans="1:30" s="104" customFormat="1" ht="12.75">
      <c r="A3" s="108" t="s">
        <v>15</v>
      </c>
      <c r="B3" s="105"/>
      <c r="D3" s="105"/>
      <c r="E3" s="108" t="s">
        <v>184</v>
      </c>
      <c r="Z3" s="101" t="s">
        <v>16</v>
      </c>
      <c r="AA3" s="102" t="s">
        <v>70</v>
      </c>
      <c r="AB3" s="102" t="s">
        <v>14</v>
      </c>
      <c r="AC3" s="102" t="s">
        <v>18</v>
      </c>
      <c r="AD3" s="103" t="s">
        <v>19</v>
      </c>
    </row>
    <row r="4" spans="1:30" s="104" customFormat="1" ht="12.75">
      <c r="Z4" s="101" t="s">
        <v>20</v>
      </c>
      <c r="AA4" s="102" t="s">
        <v>71</v>
      </c>
      <c r="AB4" s="102" t="s">
        <v>14</v>
      </c>
      <c r="AC4" s="102"/>
      <c r="AD4" s="103"/>
    </row>
    <row r="5" spans="1:30" s="104" customFormat="1" ht="12.75">
      <c r="A5" s="108" t="s">
        <v>185</v>
      </c>
      <c r="Z5" s="101" t="s">
        <v>22</v>
      </c>
      <c r="AA5" s="102" t="s">
        <v>70</v>
      </c>
      <c r="AB5" s="102" t="s">
        <v>14</v>
      </c>
      <c r="AC5" s="102" t="s">
        <v>18</v>
      </c>
      <c r="AD5" s="103" t="s">
        <v>19</v>
      </c>
    </row>
    <row r="6" spans="1:30" s="104" customFormat="1" ht="12.75">
      <c r="A6" s="108"/>
    </row>
    <row r="7" spans="1:30" s="104" customFormat="1" ht="12.75">
      <c r="A7" s="108"/>
    </row>
    <row r="8" spans="1:30">
      <c r="A8" s="104" t="s">
        <v>186</v>
      </c>
      <c r="B8" s="109" t="str">
        <f>CONCATENATE(AA2," ",AB2," ",AC2," ",AD2)</f>
        <v xml:space="preserve">Rekapitulácia rozpočtu v EUR  </v>
      </c>
      <c r="G8" s="104"/>
    </row>
    <row r="9" spans="1:30">
      <c r="A9" s="110" t="s">
        <v>72</v>
      </c>
      <c r="B9" s="110" t="s">
        <v>31</v>
      </c>
      <c r="C9" s="110" t="s">
        <v>32</v>
      </c>
      <c r="D9" s="110" t="s">
        <v>33</v>
      </c>
      <c r="E9" s="111" t="s">
        <v>34</v>
      </c>
      <c r="F9" s="111" t="s">
        <v>35</v>
      </c>
      <c r="G9" s="111" t="s">
        <v>40</v>
      </c>
    </row>
    <row r="10" spans="1:30">
      <c r="A10" s="112"/>
      <c r="B10" s="112"/>
      <c r="C10" s="112" t="s">
        <v>54</v>
      </c>
      <c r="D10" s="112"/>
      <c r="E10" s="112" t="s">
        <v>33</v>
      </c>
      <c r="F10" s="112" t="s">
        <v>33</v>
      </c>
      <c r="G10" s="112" t="s">
        <v>33</v>
      </c>
    </row>
    <row r="12" spans="1:30">
      <c r="A12" s="104" t="s">
        <v>209</v>
      </c>
      <c r="E12" s="106">
        <f>Prehlad!L32</f>
        <v>23.663336500000003</v>
      </c>
      <c r="F12" s="107">
        <f>Prehlad!N32</f>
        <v>2.46</v>
      </c>
      <c r="G12" s="107">
        <f>Prehlad!W32</f>
        <v>279.72500000000002</v>
      </c>
    </row>
    <row r="13" spans="1:30">
      <c r="A13" s="104" t="s">
        <v>264</v>
      </c>
      <c r="E13" s="106">
        <f>Prehlad!L36</f>
        <v>2.6945700000000001</v>
      </c>
      <c r="F13" s="107">
        <f>Prehlad!N36</f>
        <v>0</v>
      </c>
      <c r="G13" s="107">
        <f>Prehlad!W36</f>
        <v>7.7839999999999998</v>
      </c>
    </row>
    <row r="14" spans="1:30">
      <c r="A14" s="104" t="s">
        <v>271</v>
      </c>
      <c r="E14" s="106">
        <f>Prehlad!L49</f>
        <v>1.2539407999999999</v>
      </c>
      <c r="F14" s="107">
        <f>Prehlad!N49</f>
        <v>0</v>
      </c>
      <c r="G14" s="107">
        <f>Prehlad!W49</f>
        <v>47.268999999999998</v>
      </c>
    </row>
    <row r="15" spans="1:30">
      <c r="A15" s="104" t="s">
        <v>297</v>
      </c>
      <c r="E15" s="106">
        <f>Prehlad!L54</f>
        <v>1.8679299999999999</v>
      </c>
      <c r="F15" s="107">
        <f>Prehlad!N54</f>
        <v>0</v>
      </c>
      <c r="G15" s="107">
        <f>Prehlad!W54</f>
        <v>43.564999999999998</v>
      </c>
    </row>
    <row r="16" spans="1:30">
      <c r="A16" s="104" t="s">
        <v>307</v>
      </c>
      <c r="E16" s="106">
        <f>Prehlad!L68</f>
        <v>7.7499999999999999E-3</v>
      </c>
      <c r="F16" s="107">
        <f>Prehlad!N68</f>
        <v>18.736250000000002</v>
      </c>
      <c r="G16" s="107">
        <f>Prehlad!W68</f>
        <v>198.96099999999998</v>
      </c>
    </row>
    <row r="17" spans="1:7">
      <c r="A17" s="104" t="s">
        <v>343</v>
      </c>
      <c r="E17" s="106">
        <f>Prehlad!L70</f>
        <v>29.487527300000004</v>
      </c>
      <c r="F17" s="107">
        <f>Prehlad!N70</f>
        <v>21.196250000000003</v>
      </c>
      <c r="G17" s="107">
        <f>Prehlad!W70</f>
        <v>577.30399999999997</v>
      </c>
    </row>
    <row r="19" spans="1:7">
      <c r="A19" s="104" t="s">
        <v>345</v>
      </c>
      <c r="E19" s="106">
        <f>Prehlad!L78</f>
        <v>0.40763000000000005</v>
      </c>
      <c r="F19" s="107">
        <f>Prehlad!N78</f>
        <v>0.4763</v>
      </c>
      <c r="G19" s="107">
        <f>Prehlad!W78</f>
        <v>77.637</v>
      </c>
    </row>
    <row r="20" spans="1:7">
      <c r="A20" s="104" t="s">
        <v>363</v>
      </c>
      <c r="E20" s="106">
        <f>Prehlad!L84</f>
        <v>1.3464E-2</v>
      </c>
      <c r="F20" s="107">
        <f>Prehlad!N84</f>
        <v>0</v>
      </c>
      <c r="G20" s="107">
        <f>Prehlad!W84</f>
        <v>20.117000000000001</v>
      </c>
    </row>
    <row r="21" spans="1:7">
      <c r="A21" s="104" t="s">
        <v>374</v>
      </c>
      <c r="E21" s="106">
        <f>Prehlad!L86</f>
        <v>0.42109400000000002</v>
      </c>
      <c r="F21" s="107">
        <f>Prehlad!N86</f>
        <v>0.4763</v>
      </c>
      <c r="G21" s="107">
        <f>Prehlad!W86</f>
        <v>97.754000000000005</v>
      </c>
    </row>
    <row r="24" spans="1:7">
      <c r="A24" s="104" t="s">
        <v>375</v>
      </c>
      <c r="E24" s="106">
        <f>Prehlad!L88</f>
        <v>29.908621300000004</v>
      </c>
      <c r="F24" s="107">
        <f>Prehlad!N88</f>
        <v>21.672550000000001</v>
      </c>
      <c r="G24" s="107">
        <f>Prehlad!W88</f>
        <v>675.05799999999999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K29"/>
  <sheetViews>
    <sheetView showGridLines="0" workbookViewId="0">
      <selection activeCell="H3" sqref="H3"/>
    </sheetView>
  </sheetViews>
  <sheetFormatPr defaultColWidth="9.140625" defaultRowHeight="13.5"/>
  <cols>
    <col min="1" max="1" width="0.7109375" style="34" customWidth="1"/>
    <col min="2" max="2" width="3.7109375" style="34" customWidth="1"/>
    <col min="3" max="3" width="6.85546875" style="34" customWidth="1"/>
    <col min="4" max="6" width="14" style="34" customWidth="1"/>
    <col min="7" max="7" width="3.85546875" style="34" customWidth="1"/>
    <col min="8" max="8" width="22.7109375" style="34" customWidth="1"/>
    <col min="9" max="9" width="14" style="34" customWidth="1"/>
    <col min="10" max="10" width="4.28515625" style="34" customWidth="1"/>
    <col min="11" max="11" width="19.7109375" style="34" customWidth="1"/>
    <col min="12" max="12" width="9.7109375" style="34" customWidth="1"/>
    <col min="13" max="13" width="14" style="34" customWidth="1"/>
    <col min="14" max="14" width="0.7109375" style="34" customWidth="1"/>
    <col min="15" max="15" width="1.42578125" style="34" customWidth="1"/>
    <col min="16" max="23" width="9.140625" style="34"/>
    <col min="24" max="25" width="5.7109375" style="34" customWidth="1"/>
    <col min="26" max="26" width="6.5703125" style="34" customWidth="1"/>
    <col min="27" max="27" width="21.42578125" style="34" customWidth="1"/>
    <col min="28" max="28" width="4.28515625" style="34" customWidth="1"/>
    <col min="29" max="29" width="8.28515625" style="34" customWidth="1"/>
    <col min="30" max="30" width="8.7109375" style="34" customWidth="1"/>
    <col min="31" max="1025" width="9.140625" style="34"/>
  </cols>
  <sheetData>
    <row r="1" spans="2:30" ht="28.5" customHeight="1">
      <c r="B1" s="35" t="s">
        <v>187</v>
      </c>
      <c r="C1" s="35"/>
      <c r="D1" s="35"/>
      <c r="E1" s="35"/>
      <c r="F1" s="35"/>
      <c r="G1" s="35"/>
      <c r="H1" s="36" t="s">
        <v>377</v>
      </c>
      <c r="I1" s="35"/>
      <c r="J1" s="35"/>
      <c r="K1" s="35"/>
      <c r="L1" s="35"/>
      <c r="M1" s="35"/>
      <c r="Z1" s="101" t="s">
        <v>4</v>
      </c>
      <c r="AA1" s="101" t="s">
        <v>5</v>
      </c>
      <c r="AB1" s="101" t="s">
        <v>6</v>
      </c>
      <c r="AC1" s="101" t="s">
        <v>7</v>
      </c>
      <c r="AD1" s="101" t="s">
        <v>8</v>
      </c>
    </row>
    <row r="2" spans="2:30" ht="18" customHeight="1">
      <c r="B2" s="37" t="s">
        <v>188</v>
      </c>
      <c r="C2" s="38"/>
      <c r="D2" s="38"/>
      <c r="E2" s="38"/>
      <c r="F2" s="38"/>
      <c r="G2" s="39" t="s">
        <v>73</v>
      </c>
      <c r="H2" s="38"/>
      <c r="I2" s="38"/>
      <c r="J2" s="39" t="s">
        <v>74</v>
      </c>
      <c r="K2" s="38"/>
      <c r="L2" s="38"/>
      <c r="M2" s="82"/>
      <c r="Z2" s="101" t="s">
        <v>12</v>
      </c>
      <c r="AA2" s="102" t="s">
        <v>75</v>
      </c>
      <c r="AB2" s="102" t="s">
        <v>14</v>
      </c>
      <c r="AC2" s="102"/>
      <c r="AD2" s="103"/>
    </row>
    <row r="3" spans="2:30" ht="18" customHeight="1">
      <c r="B3" s="40" t="s">
        <v>1</v>
      </c>
      <c r="C3" s="41"/>
      <c r="D3" s="41"/>
      <c r="E3" s="41"/>
      <c r="F3" s="41"/>
      <c r="G3" s="42" t="s">
        <v>189</v>
      </c>
      <c r="H3" s="41"/>
      <c r="I3" s="41"/>
      <c r="J3" s="42" t="s">
        <v>76</v>
      </c>
      <c r="K3" s="41"/>
      <c r="L3" s="41"/>
      <c r="M3" s="83"/>
      <c r="Z3" s="101" t="s">
        <v>16</v>
      </c>
      <c r="AA3" s="102" t="s">
        <v>77</v>
      </c>
      <c r="AB3" s="102" t="s">
        <v>14</v>
      </c>
      <c r="AC3" s="102" t="s">
        <v>18</v>
      </c>
      <c r="AD3" s="103" t="s">
        <v>19</v>
      </c>
    </row>
    <row r="4" spans="2:30" ht="18" customHeight="1">
      <c r="B4" s="43" t="s">
        <v>1</v>
      </c>
      <c r="C4" s="44"/>
      <c r="D4" s="44"/>
      <c r="E4" s="44"/>
      <c r="F4" s="44"/>
      <c r="G4" s="45"/>
      <c r="H4" s="44"/>
      <c r="I4" s="44"/>
      <c r="J4" s="45" t="s">
        <v>78</v>
      </c>
      <c r="K4" s="44" t="s">
        <v>190</v>
      </c>
      <c r="L4" s="44" t="s">
        <v>79</v>
      </c>
      <c r="M4" s="84"/>
      <c r="Z4" s="101" t="s">
        <v>20</v>
      </c>
      <c r="AA4" s="102" t="s">
        <v>80</v>
      </c>
      <c r="AB4" s="102" t="s">
        <v>14</v>
      </c>
      <c r="AC4" s="102"/>
      <c r="AD4" s="103"/>
    </row>
    <row r="5" spans="2:30" ht="18" customHeight="1">
      <c r="B5" s="37" t="s">
        <v>81</v>
      </c>
      <c r="C5" s="38"/>
      <c r="D5" s="38" t="s">
        <v>191</v>
      </c>
      <c r="E5" s="38"/>
      <c r="F5" s="38"/>
      <c r="G5" s="46" t="s">
        <v>192</v>
      </c>
      <c r="H5" s="38"/>
      <c r="I5" s="38"/>
      <c r="J5" s="38" t="s">
        <v>82</v>
      </c>
      <c r="K5" s="38"/>
      <c r="L5" s="38" t="s">
        <v>83</v>
      </c>
      <c r="M5" s="82"/>
      <c r="Z5" s="101" t="s">
        <v>22</v>
      </c>
      <c r="AA5" s="102" t="s">
        <v>77</v>
      </c>
      <c r="AB5" s="102" t="s">
        <v>14</v>
      </c>
      <c r="AC5" s="102" t="s">
        <v>18</v>
      </c>
      <c r="AD5" s="103" t="s">
        <v>19</v>
      </c>
    </row>
    <row r="6" spans="2:30" ht="18" customHeight="1">
      <c r="B6" s="40" t="s">
        <v>84</v>
      </c>
      <c r="C6" s="41"/>
      <c r="D6" s="41"/>
      <c r="E6" s="41"/>
      <c r="F6" s="41"/>
      <c r="G6" s="47"/>
      <c r="H6" s="41"/>
      <c r="I6" s="41"/>
      <c r="J6" s="41" t="s">
        <v>82</v>
      </c>
      <c r="K6" s="41"/>
      <c r="L6" s="41" t="s">
        <v>83</v>
      </c>
      <c r="M6" s="83"/>
    </row>
    <row r="7" spans="2:30" ht="18" customHeight="1">
      <c r="B7" s="43" t="s">
        <v>85</v>
      </c>
      <c r="C7" s="44"/>
      <c r="D7" s="44"/>
      <c r="E7" s="44"/>
      <c r="F7" s="44"/>
      <c r="G7" s="48"/>
      <c r="H7" s="44"/>
      <c r="I7" s="44"/>
      <c r="J7" s="44" t="s">
        <v>82</v>
      </c>
      <c r="K7" s="44"/>
      <c r="L7" s="44" t="s">
        <v>83</v>
      </c>
      <c r="M7" s="84"/>
    </row>
    <row r="8" spans="2:30" ht="18" customHeight="1">
      <c r="B8" s="49"/>
      <c r="C8" s="50"/>
      <c r="D8" s="51"/>
      <c r="E8" s="52"/>
      <c r="F8" s="53">
        <f>IF(B8&lt;&gt;0,ROUND($M$26/B8,0),0)</f>
        <v>0</v>
      </c>
      <c r="G8" s="46"/>
      <c r="H8" s="50"/>
      <c r="I8" s="53">
        <f>IF(G8&lt;&gt;0,ROUND($M$26/G8,0),0)</f>
        <v>0</v>
      </c>
      <c r="J8" s="39"/>
      <c r="K8" s="50"/>
      <c r="L8" s="52"/>
      <c r="M8" s="85"/>
    </row>
    <row r="9" spans="2:30" ht="18" customHeight="1">
      <c r="B9" s="54"/>
      <c r="C9" s="55"/>
      <c r="D9" s="56"/>
      <c r="E9" s="57"/>
      <c r="F9" s="58">
        <f>IF(B9&lt;&gt;0,ROUND($M$26/B9,0),0)</f>
        <v>0</v>
      </c>
      <c r="G9" s="59"/>
      <c r="H9" s="55"/>
      <c r="I9" s="58">
        <f>IF(G9&lt;&gt;0,ROUND($M$26/G9,0),0)</f>
        <v>0</v>
      </c>
      <c r="J9" s="59"/>
      <c r="K9" s="55"/>
      <c r="L9" s="57"/>
      <c r="M9" s="86"/>
    </row>
    <row r="10" spans="2:30" ht="18" customHeight="1">
      <c r="B10" s="60" t="s">
        <v>86</v>
      </c>
      <c r="C10" s="61" t="s">
        <v>87</v>
      </c>
      <c r="D10" s="62" t="s">
        <v>31</v>
      </c>
      <c r="E10" s="62" t="s">
        <v>88</v>
      </c>
      <c r="F10" s="63" t="s">
        <v>89</v>
      </c>
      <c r="G10" s="60" t="s">
        <v>90</v>
      </c>
      <c r="H10" s="191" t="s">
        <v>91</v>
      </c>
      <c r="I10" s="191"/>
      <c r="J10" s="60" t="s">
        <v>92</v>
      </c>
      <c r="K10" s="191" t="s">
        <v>93</v>
      </c>
      <c r="L10" s="191"/>
      <c r="M10" s="191"/>
    </row>
    <row r="11" spans="2:30" ht="18" customHeight="1">
      <c r="B11" s="64">
        <v>1</v>
      </c>
      <c r="C11" s="65" t="s">
        <v>94</v>
      </c>
      <c r="D11" s="165"/>
      <c r="E11" s="165"/>
      <c r="F11" s="166"/>
      <c r="G11" s="64">
        <v>6</v>
      </c>
      <c r="H11" s="65" t="s">
        <v>193</v>
      </c>
      <c r="I11" s="166"/>
      <c r="J11" s="64">
        <v>11</v>
      </c>
      <c r="K11" s="87" t="s">
        <v>196</v>
      </c>
      <c r="L11" s="88"/>
      <c r="M11" s="166"/>
    </row>
    <row r="12" spans="2:30" ht="18" customHeight="1">
      <c r="B12" s="66">
        <v>2</v>
      </c>
      <c r="C12" s="67" t="s">
        <v>95</v>
      </c>
      <c r="D12" s="167"/>
      <c r="E12" s="167"/>
      <c r="F12" s="166"/>
      <c r="G12" s="66">
        <v>7</v>
      </c>
      <c r="H12" s="67" t="s">
        <v>194</v>
      </c>
      <c r="I12" s="168"/>
      <c r="J12" s="66">
        <v>12</v>
      </c>
      <c r="K12" s="89" t="s">
        <v>197</v>
      </c>
      <c r="L12" s="90"/>
      <c r="M12" s="168"/>
    </row>
    <row r="13" spans="2:30" ht="18" customHeight="1">
      <c r="B13" s="66">
        <v>3</v>
      </c>
      <c r="C13" s="67" t="s">
        <v>96</v>
      </c>
      <c r="D13" s="167"/>
      <c r="E13" s="167"/>
      <c r="F13" s="166"/>
      <c r="G13" s="66">
        <v>8</v>
      </c>
      <c r="H13" s="67" t="s">
        <v>195</v>
      </c>
      <c r="I13" s="168"/>
      <c r="J13" s="66">
        <v>13</v>
      </c>
      <c r="K13" s="89" t="s">
        <v>198</v>
      </c>
      <c r="L13" s="90"/>
      <c r="M13" s="168"/>
    </row>
    <row r="14" spans="2:30" ht="18" customHeight="1">
      <c r="B14" s="66">
        <v>4</v>
      </c>
      <c r="C14" s="67" t="s">
        <v>97</v>
      </c>
      <c r="D14" s="167"/>
      <c r="E14" s="167"/>
      <c r="F14" s="169"/>
      <c r="G14" s="66">
        <v>9</v>
      </c>
      <c r="H14" s="67" t="s">
        <v>1</v>
      </c>
      <c r="I14" s="168"/>
      <c r="J14" s="66">
        <v>14</v>
      </c>
      <c r="K14" s="89" t="s">
        <v>1</v>
      </c>
      <c r="L14" s="90"/>
      <c r="M14" s="168"/>
    </row>
    <row r="15" spans="2:30" ht="18" customHeight="1">
      <c r="B15" s="68">
        <v>5</v>
      </c>
      <c r="C15" s="69" t="s">
        <v>98</v>
      </c>
      <c r="D15" s="170"/>
      <c r="E15" s="171"/>
      <c r="F15" s="172"/>
      <c r="G15" s="70">
        <v>10</v>
      </c>
      <c r="H15" s="71" t="s">
        <v>99</v>
      </c>
      <c r="I15" s="172"/>
      <c r="J15" s="68">
        <v>15</v>
      </c>
      <c r="K15" s="91"/>
      <c r="L15" s="92" t="s">
        <v>100</v>
      </c>
      <c r="M15" s="172"/>
    </row>
    <row r="16" spans="2:30" ht="18" customHeight="1">
      <c r="B16" s="190" t="s">
        <v>101</v>
      </c>
      <c r="C16" s="190"/>
      <c r="D16" s="190"/>
      <c r="E16" s="190"/>
      <c r="F16" s="72"/>
      <c r="G16" s="192" t="s">
        <v>102</v>
      </c>
      <c r="H16" s="192"/>
      <c r="I16" s="192"/>
      <c r="J16" s="60" t="s">
        <v>103</v>
      </c>
      <c r="K16" s="191" t="s">
        <v>104</v>
      </c>
      <c r="L16" s="191"/>
      <c r="M16" s="191"/>
    </row>
    <row r="17" spans="2:13" ht="18" customHeight="1">
      <c r="B17" s="73"/>
      <c r="C17" s="74" t="s">
        <v>105</v>
      </c>
      <c r="D17" s="74"/>
      <c r="E17" s="74" t="s">
        <v>106</v>
      </c>
      <c r="F17" s="75"/>
      <c r="G17" s="73"/>
      <c r="H17" s="76"/>
      <c r="I17" s="93"/>
      <c r="J17" s="66">
        <v>16</v>
      </c>
      <c r="K17" s="89" t="s">
        <v>107</v>
      </c>
      <c r="L17" s="94"/>
      <c r="M17" s="168"/>
    </row>
    <row r="18" spans="2:13" ht="18" customHeight="1">
      <c r="B18" s="77"/>
      <c r="C18" s="76" t="s">
        <v>108</v>
      </c>
      <c r="D18" s="76"/>
      <c r="E18" s="76"/>
      <c r="F18" s="78"/>
      <c r="G18" s="77"/>
      <c r="H18" s="76" t="s">
        <v>105</v>
      </c>
      <c r="I18" s="93"/>
      <c r="J18" s="66">
        <v>17</v>
      </c>
      <c r="K18" s="89" t="s">
        <v>199</v>
      </c>
      <c r="L18" s="94"/>
      <c r="M18" s="168"/>
    </row>
    <row r="19" spans="2:13" ht="18" customHeight="1">
      <c r="B19" s="77"/>
      <c r="C19" s="76"/>
      <c r="D19" s="76"/>
      <c r="E19" s="76"/>
      <c r="F19" s="78"/>
      <c r="G19" s="77"/>
      <c r="H19" s="79"/>
      <c r="I19" s="93"/>
      <c r="J19" s="66">
        <v>18</v>
      </c>
      <c r="K19" s="89" t="s">
        <v>200</v>
      </c>
      <c r="L19" s="94"/>
      <c r="M19" s="168"/>
    </row>
    <row r="20" spans="2:13" ht="18" customHeight="1">
      <c r="B20" s="77"/>
      <c r="C20" s="76"/>
      <c r="D20" s="76"/>
      <c r="E20" s="76"/>
      <c r="F20" s="78"/>
      <c r="G20" s="77"/>
      <c r="H20" s="74" t="s">
        <v>106</v>
      </c>
      <c r="I20" s="93"/>
      <c r="J20" s="66">
        <v>19</v>
      </c>
      <c r="K20" s="89" t="s">
        <v>1</v>
      </c>
      <c r="L20" s="94"/>
      <c r="M20" s="168"/>
    </row>
    <row r="21" spans="2:13" ht="18" customHeight="1">
      <c r="B21" s="73"/>
      <c r="C21" s="76"/>
      <c r="D21" s="76"/>
      <c r="E21" s="76"/>
      <c r="F21" s="76"/>
      <c r="G21" s="73"/>
      <c r="H21" s="76" t="s">
        <v>108</v>
      </c>
      <c r="I21" s="93"/>
      <c r="J21" s="68">
        <v>20</v>
      </c>
      <c r="K21" s="91"/>
      <c r="L21" s="92" t="s">
        <v>109</v>
      </c>
      <c r="M21" s="172"/>
    </row>
    <row r="22" spans="2:13" ht="18" customHeight="1">
      <c r="B22" s="190" t="s">
        <v>110</v>
      </c>
      <c r="C22" s="190"/>
      <c r="D22" s="190"/>
      <c r="E22" s="190"/>
      <c r="F22" s="72"/>
      <c r="G22" s="73"/>
      <c r="H22" s="76"/>
      <c r="I22" s="93"/>
      <c r="J22" s="60" t="s">
        <v>111</v>
      </c>
      <c r="K22" s="191" t="s">
        <v>112</v>
      </c>
      <c r="L22" s="191"/>
      <c r="M22" s="191"/>
    </row>
    <row r="23" spans="2:13" ht="18" customHeight="1">
      <c r="B23" s="73"/>
      <c r="C23" s="74" t="s">
        <v>105</v>
      </c>
      <c r="D23" s="74"/>
      <c r="E23" s="74" t="s">
        <v>106</v>
      </c>
      <c r="F23" s="75"/>
      <c r="G23" s="73"/>
      <c r="H23" s="76"/>
      <c r="I23" s="93"/>
      <c r="J23" s="64">
        <v>21</v>
      </c>
      <c r="K23" s="87"/>
      <c r="L23" s="95" t="s">
        <v>113</v>
      </c>
      <c r="M23" s="166"/>
    </row>
    <row r="24" spans="2:13" ht="18" customHeight="1">
      <c r="B24" s="77"/>
      <c r="C24" s="76" t="s">
        <v>108</v>
      </c>
      <c r="D24" s="76"/>
      <c r="E24" s="76"/>
      <c r="F24" s="78"/>
      <c r="G24" s="73"/>
      <c r="H24" s="76"/>
      <c r="I24" s="93"/>
      <c r="J24" s="66">
        <v>22</v>
      </c>
      <c r="K24" s="89" t="s">
        <v>201</v>
      </c>
      <c r="L24" s="173"/>
      <c r="M24" s="168"/>
    </row>
    <row r="25" spans="2:13" ht="18" customHeight="1">
      <c r="B25" s="77"/>
      <c r="C25" s="76"/>
      <c r="D25" s="76"/>
      <c r="E25" s="76"/>
      <c r="F25" s="78"/>
      <c r="G25" s="73"/>
      <c r="H25" s="76"/>
      <c r="I25" s="93"/>
      <c r="J25" s="66">
        <v>23</v>
      </c>
      <c r="K25" s="89" t="s">
        <v>202</v>
      </c>
      <c r="L25" s="173"/>
      <c r="M25" s="168"/>
    </row>
    <row r="26" spans="2:13" ht="18" customHeight="1">
      <c r="B26" s="77"/>
      <c r="C26" s="76"/>
      <c r="D26" s="76"/>
      <c r="E26" s="76"/>
      <c r="F26" s="78"/>
      <c r="G26" s="73"/>
      <c r="H26" s="76"/>
      <c r="I26" s="93"/>
      <c r="J26" s="68">
        <v>24</v>
      </c>
      <c r="K26" s="91"/>
      <c r="L26" s="92" t="s">
        <v>114</v>
      </c>
      <c r="M26" s="172"/>
    </row>
    <row r="27" spans="2:13" ht="17.100000000000001" customHeight="1">
      <c r="B27" s="80"/>
      <c r="C27" s="81"/>
      <c r="D27" s="81"/>
      <c r="E27" s="81"/>
      <c r="F27" s="81"/>
      <c r="G27" s="80"/>
      <c r="H27" s="81"/>
      <c r="I27" s="96"/>
      <c r="J27" s="97" t="s">
        <v>115</v>
      </c>
      <c r="K27" s="98" t="s">
        <v>203</v>
      </c>
      <c r="L27" s="99"/>
      <c r="M27" s="100"/>
    </row>
    <row r="28" spans="2:13" ht="14.25" customHeight="1"/>
    <row r="29" spans="2:13" ht="2.25" customHeight="1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8888888888888901" top="0.35416666666666702" bottom="0.43263888888888902" header="0.51180555555555496" footer="0.51180555555555496"/>
  <pageSetup paperSize="9" firstPageNumber="0" orientation="landscape" useFirstPageNumber="1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workbookViewId="0"/>
  </sheetViews>
  <sheetFormatPr defaultColWidth="9" defaultRowHeight="12.75"/>
  <cols>
    <col min="1" max="1" width="44.140625" style="1" customWidth="1"/>
    <col min="2" max="2" width="29.140625" style="1" customWidth="1"/>
    <col min="3" max="3" width="9.28515625" style="1" customWidth="1"/>
    <col min="4" max="4" width="33.7109375" style="1" customWidth="1"/>
  </cols>
  <sheetData>
    <row r="1" spans="1:4" ht="12.75" customHeight="1">
      <c r="A1" s="2" t="s">
        <v>116</v>
      </c>
      <c r="B1" s="3" t="s">
        <v>117</v>
      </c>
      <c r="C1" s="193" t="s">
        <v>118</v>
      </c>
      <c r="D1" s="193"/>
    </row>
    <row r="2" spans="1:4" ht="40.5">
      <c r="A2" s="2"/>
      <c r="B2" s="3"/>
      <c r="C2" s="4" t="s">
        <v>119</v>
      </c>
      <c r="D2" s="5" t="s">
        <v>120</v>
      </c>
    </row>
    <row r="3" spans="1:4">
      <c r="A3" s="6" t="s">
        <v>121</v>
      </c>
      <c r="B3" s="7" t="s">
        <v>122</v>
      </c>
      <c r="C3" s="8" t="s">
        <v>123</v>
      </c>
      <c r="D3" s="9"/>
    </row>
    <row r="4" spans="1:4">
      <c r="A4" s="10"/>
      <c r="B4" s="11"/>
      <c r="C4" s="12"/>
      <c r="D4" s="13"/>
    </row>
    <row r="5" spans="1:4">
      <c r="A5" s="6" t="s">
        <v>124</v>
      </c>
      <c r="B5" s="7" t="s">
        <v>125</v>
      </c>
      <c r="C5" s="8" t="s">
        <v>123</v>
      </c>
      <c r="D5" s="14" t="s">
        <v>126</v>
      </c>
    </row>
    <row r="6" spans="1:4">
      <c r="A6" s="6"/>
      <c r="B6" s="7"/>
      <c r="C6" s="15"/>
      <c r="D6" s="14" t="s">
        <v>127</v>
      </c>
    </row>
    <row r="7" spans="1:4">
      <c r="A7" s="6"/>
      <c r="B7" s="7"/>
      <c r="C7" s="15"/>
      <c r="D7" s="14" t="s">
        <v>128</v>
      </c>
    </row>
    <row r="8" spans="1:4">
      <c r="A8" s="6"/>
      <c r="B8" s="7"/>
      <c r="C8" s="15"/>
      <c r="D8" s="14" t="s">
        <v>129</v>
      </c>
    </row>
    <row r="9" spans="1:4">
      <c r="A9" s="6"/>
      <c r="B9" s="7"/>
      <c r="C9" s="15"/>
      <c r="D9" s="14" t="s">
        <v>130</v>
      </c>
    </row>
    <row r="10" spans="1:4">
      <c r="A10" s="6"/>
      <c r="B10" s="7"/>
      <c r="C10" s="15"/>
      <c r="D10" s="14" t="s">
        <v>131</v>
      </c>
    </row>
    <row r="11" spans="1:4">
      <c r="A11" s="10"/>
      <c r="B11" s="11"/>
      <c r="C11" s="12"/>
      <c r="D11" s="16" t="s">
        <v>132</v>
      </c>
    </row>
    <row r="12" spans="1:4">
      <c r="A12" s="6" t="s">
        <v>133</v>
      </c>
      <c r="B12" s="7" t="s">
        <v>134</v>
      </c>
      <c r="C12" s="8" t="s">
        <v>123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135</v>
      </c>
      <c r="B14" s="7" t="s">
        <v>136</v>
      </c>
      <c r="C14" s="8" t="s">
        <v>123</v>
      </c>
      <c r="D14" s="9"/>
    </row>
    <row r="15" spans="1:4">
      <c r="A15" s="10"/>
      <c r="B15" s="11"/>
      <c r="C15" s="12"/>
      <c r="D15" s="13"/>
    </row>
    <row r="16" spans="1:4">
      <c r="A16" s="6" t="s">
        <v>137</v>
      </c>
      <c r="B16" s="7" t="s">
        <v>138</v>
      </c>
      <c r="C16" s="8" t="s">
        <v>123</v>
      </c>
      <c r="D16" s="9" t="s">
        <v>139</v>
      </c>
    </row>
    <row r="17" spans="1:4">
      <c r="A17" s="10"/>
      <c r="B17" s="11"/>
      <c r="C17" s="12"/>
      <c r="D17" s="13"/>
    </row>
    <row r="18" spans="1:4">
      <c r="A18" s="6" t="s">
        <v>140</v>
      </c>
      <c r="B18" s="7" t="s">
        <v>141</v>
      </c>
      <c r="C18" s="8" t="s">
        <v>123</v>
      </c>
      <c r="D18" s="9"/>
    </row>
    <row r="19" spans="1:4">
      <c r="A19" s="10"/>
      <c r="B19" s="11"/>
      <c r="C19" s="12"/>
      <c r="D19" s="13"/>
    </row>
    <row r="20" spans="1:4">
      <c r="A20" s="6" t="s">
        <v>142</v>
      </c>
      <c r="B20" s="7" t="s">
        <v>138</v>
      </c>
      <c r="C20" s="8" t="s">
        <v>123</v>
      </c>
      <c r="D20" s="9" t="s">
        <v>143</v>
      </c>
    </row>
    <row r="21" spans="1:4">
      <c r="A21" s="10"/>
      <c r="B21" s="11"/>
      <c r="C21" s="12"/>
      <c r="D21" s="13"/>
    </row>
    <row r="22" spans="1:4">
      <c r="A22" s="6" t="s">
        <v>144</v>
      </c>
      <c r="B22" s="7"/>
      <c r="C22" s="15" t="s">
        <v>145</v>
      </c>
      <c r="D22" s="9" t="s">
        <v>146</v>
      </c>
    </row>
    <row r="23" spans="1:4">
      <c r="A23" s="10"/>
      <c r="B23" s="11"/>
      <c r="C23" s="12"/>
      <c r="D23" s="13"/>
    </row>
    <row r="24" spans="1:4">
      <c r="A24" s="6" t="s">
        <v>147</v>
      </c>
      <c r="B24" s="7"/>
      <c r="C24" s="15" t="s">
        <v>145</v>
      </c>
      <c r="D24" s="9" t="s">
        <v>146</v>
      </c>
    </row>
    <row r="25" spans="1:4">
      <c r="A25" s="10"/>
      <c r="B25" s="11"/>
      <c r="C25" s="12"/>
      <c r="D25" s="13"/>
    </row>
    <row r="26" spans="1:4">
      <c r="A26" s="6" t="s">
        <v>148</v>
      </c>
      <c r="B26" s="7"/>
      <c r="C26" s="15" t="s">
        <v>145</v>
      </c>
      <c r="D26" s="9" t="s">
        <v>146</v>
      </c>
    </row>
    <row r="27" spans="1:4">
      <c r="A27" s="10"/>
      <c r="B27" s="11"/>
      <c r="C27" s="12"/>
      <c r="D27" s="13"/>
    </row>
    <row r="28" spans="1:4">
      <c r="A28" s="6" t="s">
        <v>149</v>
      </c>
      <c r="B28" s="7" t="s">
        <v>150</v>
      </c>
      <c r="C28" s="15" t="s">
        <v>145</v>
      </c>
      <c r="D28" s="9" t="s">
        <v>151</v>
      </c>
    </row>
    <row r="29" spans="1:4">
      <c r="A29" s="10"/>
      <c r="B29" s="11"/>
      <c r="C29" s="12"/>
      <c r="D29" s="13"/>
    </row>
    <row r="30" spans="1:4">
      <c r="A30" s="6" t="s">
        <v>152</v>
      </c>
      <c r="B30" s="7"/>
      <c r="C30" s="15" t="s">
        <v>145</v>
      </c>
      <c r="D30" s="9" t="s">
        <v>146</v>
      </c>
    </row>
    <row r="31" spans="1:4">
      <c r="A31" s="10"/>
      <c r="B31" s="11"/>
      <c r="C31" s="12"/>
      <c r="D31" s="13"/>
    </row>
    <row r="32" spans="1:4">
      <c r="A32" s="6" t="s">
        <v>153</v>
      </c>
      <c r="B32" s="7" t="s">
        <v>154</v>
      </c>
      <c r="C32" s="15" t="s">
        <v>145</v>
      </c>
      <c r="D32" s="9" t="s">
        <v>155</v>
      </c>
    </row>
    <row r="33" spans="1:4">
      <c r="A33" s="10"/>
      <c r="B33" s="11"/>
      <c r="C33" s="12"/>
      <c r="D33" s="13"/>
    </row>
    <row r="34" spans="1:4">
      <c r="A34" s="6" t="s">
        <v>156</v>
      </c>
      <c r="B34" s="7"/>
      <c r="C34" s="15" t="s">
        <v>145</v>
      </c>
      <c r="D34" s="9" t="s">
        <v>146</v>
      </c>
    </row>
    <row r="35" spans="1:4">
      <c r="A35" s="10"/>
      <c r="B35" s="11"/>
      <c r="C35" s="12"/>
      <c r="D35" s="13"/>
    </row>
    <row r="36" spans="1:4">
      <c r="A36" s="6" t="s">
        <v>157</v>
      </c>
      <c r="B36" s="7"/>
      <c r="C36" s="15" t="s">
        <v>145</v>
      </c>
      <c r="D36" s="9" t="s">
        <v>146</v>
      </c>
    </row>
    <row r="37" spans="1:4">
      <c r="A37" s="10"/>
      <c r="B37" s="11"/>
      <c r="C37" s="12"/>
      <c r="D37" s="13"/>
    </row>
    <row r="38" spans="1:4">
      <c r="A38" s="6" t="s">
        <v>158</v>
      </c>
      <c r="B38" s="7" t="s">
        <v>159</v>
      </c>
      <c r="C38" s="15" t="s">
        <v>145</v>
      </c>
      <c r="D38" s="9"/>
    </row>
    <row r="39" spans="1:4">
      <c r="A39" s="10"/>
      <c r="B39" s="11"/>
      <c r="C39" s="12"/>
      <c r="D39" s="13"/>
    </row>
    <row r="40" spans="1:4">
      <c r="A40" s="6" t="s">
        <v>160</v>
      </c>
      <c r="B40" s="7"/>
      <c r="C40" s="15" t="s">
        <v>145</v>
      </c>
      <c r="D40" s="9" t="s">
        <v>146</v>
      </c>
    </row>
    <row r="41" spans="1:4">
      <c r="A41" s="10"/>
      <c r="B41" s="11"/>
      <c r="C41" s="12"/>
      <c r="D41" s="13"/>
    </row>
    <row r="42" spans="1:4">
      <c r="A42" s="6" t="s">
        <v>161</v>
      </c>
      <c r="B42" s="7"/>
      <c r="C42" s="15" t="s">
        <v>145</v>
      </c>
      <c r="D42" s="9" t="s">
        <v>146</v>
      </c>
    </row>
    <row r="43" spans="1:4">
      <c r="A43" s="10"/>
      <c r="B43" s="11"/>
      <c r="C43" s="12"/>
      <c r="D43" s="13"/>
    </row>
    <row r="44" spans="1:4">
      <c r="A44" s="6" t="s">
        <v>162</v>
      </c>
      <c r="B44" s="7"/>
      <c r="C44" s="15" t="s">
        <v>145</v>
      </c>
      <c r="D44" s="9" t="s">
        <v>146</v>
      </c>
    </row>
    <row r="45" spans="1:4">
      <c r="A45" s="10"/>
      <c r="B45" s="11"/>
      <c r="C45" s="12"/>
      <c r="D45" s="13"/>
    </row>
    <row r="46" spans="1:4" ht="12.75" customHeight="1">
      <c r="A46" s="6" t="s">
        <v>163</v>
      </c>
      <c r="B46" s="7"/>
      <c r="C46" s="15" t="s">
        <v>145</v>
      </c>
      <c r="D46" s="9" t="s">
        <v>146</v>
      </c>
    </row>
    <row r="47" spans="1:4">
      <c r="A47" s="10"/>
      <c r="B47" s="11"/>
      <c r="C47" s="12"/>
      <c r="D47" s="13"/>
    </row>
    <row r="48" spans="1:4">
      <c r="A48" s="6" t="s">
        <v>164</v>
      </c>
      <c r="B48" s="7"/>
      <c r="C48" s="15" t="s">
        <v>145</v>
      </c>
      <c r="D48" s="9" t="s">
        <v>146</v>
      </c>
    </row>
    <row r="49" spans="1:4">
      <c r="A49" s="10"/>
      <c r="B49" s="11"/>
      <c r="C49" s="12"/>
      <c r="D49" s="13"/>
    </row>
    <row r="50" spans="1:4" ht="12.75" customHeight="1">
      <c r="A50" s="18" t="s">
        <v>165</v>
      </c>
      <c r="B50" s="19" t="s">
        <v>166</v>
      </c>
      <c r="C50" s="19" t="s">
        <v>145</v>
      </c>
      <c r="D50" s="20" t="s">
        <v>167</v>
      </c>
    </row>
    <row r="51" spans="1:4" ht="12.75" customHeight="1">
      <c r="A51" s="18"/>
      <c r="B51" s="21"/>
      <c r="C51" s="19"/>
      <c r="D51" s="22" t="s">
        <v>168</v>
      </c>
    </row>
    <row r="52" spans="1:4" ht="12.75" customHeight="1">
      <c r="A52" s="18"/>
      <c r="B52" s="21"/>
      <c r="C52" s="19"/>
      <c r="D52" s="22" t="s">
        <v>169</v>
      </c>
    </row>
    <row r="53" spans="1:4" ht="12.75" customHeight="1">
      <c r="A53" s="10"/>
      <c r="B53" s="11"/>
      <c r="C53" s="12"/>
      <c r="D53" s="23" t="s">
        <v>170</v>
      </c>
    </row>
    <row r="54" spans="1:4">
      <c r="A54" s="6" t="s">
        <v>171</v>
      </c>
      <c r="B54" s="7"/>
      <c r="C54" s="15" t="s">
        <v>145</v>
      </c>
      <c r="D54" s="9" t="s">
        <v>146</v>
      </c>
    </row>
    <row r="55" spans="1:4">
      <c r="A55" s="10"/>
      <c r="B55" s="11"/>
      <c r="C55" s="12"/>
      <c r="D55" s="13"/>
    </row>
    <row r="56" spans="1:4">
      <c r="A56" s="6" t="s">
        <v>172</v>
      </c>
      <c r="B56" s="7" t="s">
        <v>159</v>
      </c>
      <c r="C56" s="15" t="s">
        <v>145</v>
      </c>
      <c r="D56" s="9" t="s">
        <v>173</v>
      </c>
    </row>
    <row r="57" spans="1:4">
      <c r="A57" s="10"/>
      <c r="B57" s="11"/>
      <c r="C57" s="12"/>
      <c r="D57" s="13"/>
    </row>
    <row r="58" spans="1:4">
      <c r="A58" s="6" t="s">
        <v>174</v>
      </c>
      <c r="B58" s="7" t="s">
        <v>134</v>
      </c>
      <c r="C58" s="15" t="s">
        <v>145</v>
      </c>
      <c r="D58" s="9" t="s">
        <v>146</v>
      </c>
    </row>
    <row r="59" spans="1:4">
      <c r="A59" s="10"/>
      <c r="B59" s="11"/>
      <c r="C59" s="12"/>
      <c r="D59" s="13"/>
    </row>
    <row r="60" spans="1:4">
      <c r="A60" s="6" t="s">
        <v>175</v>
      </c>
      <c r="B60" s="7" t="s">
        <v>176</v>
      </c>
      <c r="C60" s="15" t="s">
        <v>145</v>
      </c>
      <c r="D60" s="9"/>
    </row>
    <row r="61" spans="1:4">
      <c r="A61" s="10"/>
      <c r="B61" s="11"/>
      <c r="C61" s="12"/>
      <c r="D61" s="13"/>
    </row>
    <row r="62" spans="1:4">
      <c r="A62" s="6" t="s">
        <v>177</v>
      </c>
      <c r="B62" s="7" t="s">
        <v>159</v>
      </c>
      <c r="C62" s="15" t="s">
        <v>145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178</v>
      </c>
      <c r="B64" s="25" t="s">
        <v>179</v>
      </c>
      <c r="C64" s="25" t="s">
        <v>145</v>
      </c>
      <c r="D64" s="26" t="s">
        <v>180</v>
      </c>
    </row>
    <row r="65" spans="1:4">
      <c r="A65" s="27"/>
      <c r="B65" s="28"/>
      <c r="C65" s="29"/>
      <c r="D65" s="30"/>
    </row>
    <row r="66" spans="1:4" ht="0.95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8</vt:i4>
      </vt:variant>
    </vt:vector>
  </HeadingPairs>
  <TitlesOfParts>
    <vt:vector size="13" baseType="lpstr">
      <vt:lpstr>Prehlad</vt:lpstr>
      <vt:lpstr>Figury</vt:lpstr>
      <vt:lpstr>Rekapitulacia</vt:lpstr>
      <vt:lpstr>Kryci list</vt:lpstr>
      <vt:lpstr>Legenda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Legenda!Oblasť_tlače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Starosta</cp:lastModifiedBy>
  <cp:revision>2</cp:revision>
  <cp:lastPrinted>2019-05-20T14:23:00Z</cp:lastPrinted>
  <dcterms:created xsi:type="dcterms:W3CDTF">1999-04-06T07:39:00Z</dcterms:created>
  <dcterms:modified xsi:type="dcterms:W3CDTF">2021-04-08T11:45:16Z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